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12705" yWindow="-15" windowWidth="12510" windowHeight="13545" firstSheet="1" activeTab="1"/>
  </bookViews>
  <sheets>
    <sheet name="Pokyny pro vyplnění" sheetId="11" state="hidden" r:id="rId1"/>
    <sheet name="Rekapitulace" sheetId="1" r:id="rId2"/>
    <sheet name="D.1.1" sheetId="12" r:id="rId3"/>
    <sheet name="D.1.4g)" sheetId="15" r:id="rId4"/>
    <sheet name="VzorPolozky" sheetId="10" state="hidden" r:id="rId5"/>
  </sheets>
  <externalReferences>
    <externalReference r:id="rId6"/>
  </externalReferences>
  <definedNames>
    <definedName name="CelkemDPHVypocet" localSheetId="1">Rekapitulace!$H$44</definedName>
    <definedName name="CenaCelkem">Rekapitulace!$G$33</definedName>
    <definedName name="CenaCelkemBezDPH">Rekapitulace!$G$32</definedName>
    <definedName name="CenaCelkemVypocet" localSheetId="1">Rekapitulace!$I$44</definedName>
    <definedName name="cisloobjektu">Rekapitulace!$D$3</definedName>
    <definedName name="CisloRozpoctu">'[1]Krycí list'!$C$2</definedName>
    <definedName name="CisloStavby" localSheetId="1">Rekapitulace!#REF!</definedName>
    <definedName name="cislostavby">'[1]Krycí list'!$A$7</definedName>
    <definedName name="CisloStavebnihoRozpoctu">Rekapitulace!$D$4</definedName>
    <definedName name="dadresa">Rekapitulace!$D$12:$G$12</definedName>
    <definedName name="DIČ" localSheetId="1">Rekapitulace!$I$12</definedName>
    <definedName name="dmisto">Rekapitulace!$D$13:$G$13</definedName>
    <definedName name="DPHSni">Rekapitulace!$G$29</definedName>
    <definedName name="DPHZakl">Rekapitulace!$G$31</definedName>
    <definedName name="dpsc" localSheetId="1">Rekapitulace!$C$13</definedName>
    <definedName name="IČO" localSheetId="1">Rekapitulace!$I$11</definedName>
    <definedName name="Mena">Rekapitulace!$J$33</definedName>
    <definedName name="MistoStavby">Rekapitulace!$D$4</definedName>
    <definedName name="nazevobjektu">Rekapitulace!$E$3</definedName>
    <definedName name="NazevRozpoctu">'[1]Krycí list'!$D$2</definedName>
    <definedName name="NazevStavby" localSheetId="1">Rekapitulace!$D$2</definedName>
    <definedName name="nazevstavby">'[1]Krycí list'!$C$7</definedName>
    <definedName name="NazevStavebnihoRozpoctu">Rekapitulace!$E$4</definedName>
    <definedName name="oadresa">Rekapitulace!$D$6</definedName>
    <definedName name="Objednatel" localSheetId="1">Rekapitulace!$D$5</definedName>
    <definedName name="Objekt" localSheetId="1">Rekapitulace!$B$42</definedName>
    <definedName name="_xlnm.Print_Area" localSheetId="2">D.1.1!$A$1:$V$266</definedName>
    <definedName name="_xlnm.Print_Area" localSheetId="3">'D.1.4g)'!$A$1:$I$52</definedName>
    <definedName name="_xlnm.Print_Area" localSheetId="1">Rekapitulace!$B$1:$J$40</definedName>
    <definedName name="odic" localSheetId="1">Rekapitulace!$I$6</definedName>
    <definedName name="oico" localSheetId="1">Rekapitulace!$I$5</definedName>
    <definedName name="omisto" localSheetId="1">Rekapitulace!$D$7</definedName>
    <definedName name="onazev" localSheetId="1">Rekapitulace!$D$6</definedName>
    <definedName name="opsc" localSheetId="1">Rekapitulace!$C$7</definedName>
    <definedName name="padresa">Rekapitulace!$D$9</definedName>
    <definedName name="pdic">Rekapitulace!$I$9</definedName>
    <definedName name="pico">Rekapitulace!$I$8</definedName>
    <definedName name="pmisto">Rekapitulace!$D$10</definedName>
    <definedName name="PocetMJ">#REF!</definedName>
    <definedName name="PoptavkaID">Rekapitulace!$A$1</definedName>
    <definedName name="pPSC">Rekapitulace!$C$10</definedName>
    <definedName name="Projektant">Rekapitulace!$D$8</definedName>
    <definedName name="SazbaDPH1" localSheetId="1">Rekapitulace!$E$28</definedName>
    <definedName name="SazbaDPH1">'[1]Krycí list'!$C$30</definedName>
    <definedName name="SazbaDPH2" localSheetId="1">Rekapitulace!$E$30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Rekapitulace!$D$14</definedName>
    <definedName name="Z_B7E7C763_C459_487D_8ABA_5CFDDFBD5A84_.wvu.Cols" localSheetId="1" hidden="1">Rekapitulace!$A:$A</definedName>
    <definedName name="Z_B7E7C763_C459_487D_8ABA_5CFDDFBD5A84_.wvu.PrintArea" localSheetId="1" hidden="1">Rekapitulace!$B$1:$J$40</definedName>
    <definedName name="ZakladDPHSni">Rekapitulace!$G$28</definedName>
    <definedName name="ZakladDPHSniVypocet" localSheetId="1">Rekapitulace!$F$44</definedName>
    <definedName name="ZakladDPHZakl">Rekapitulace!$G$30</definedName>
    <definedName name="ZakladDPHZaklVypocet" localSheetId="1">Rekapitulace!$G$44</definedName>
    <definedName name="Zaokrouhleni">Rekapitulace!#REF!</definedName>
    <definedName name="Zhotovitel">Rekapitulace!$D$11:$G$11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U261" i="12" l="1"/>
  <c r="Q261" i="12"/>
  <c r="O261" i="12"/>
  <c r="K261" i="12"/>
  <c r="I261" i="12"/>
  <c r="G261" i="12"/>
  <c r="M261" i="12" l="1"/>
  <c r="H47" i="15" l="1"/>
  <c r="F47" i="15"/>
  <c r="H46" i="15"/>
  <c r="F46" i="15"/>
  <c r="H45" i="15"/>
  <c r="F45" i="15"/>
  <c r="H44" i="15"/>
  <c r="F44" i="15"/>
  <c r="H43" i="15"/>
  <c r="F43" i="15"/>
  <c r="H42" i="15"/>
  <c r="F42" i="15"/>
  <c r="H41" i="15"/>
  <c r="F41" i="15"/>
  <c r="H40" i="15"/>
  <c r="F40" i="15"/>
  <c r="H39" i="15"/>
  <c r="F39" i="15"/>
  <c r="H38" i="15"/>
  <c r="F38" i="15"/>
  <c r="H37" i="15"/>
  <c r="F37" i="15"/>
  <c r="H36" i="15"/>
  <c r="F36" i="15"/>
  <c r="H35" i="15"/>
  <c r="F35" i="15"/>
  <c r="H34" i="15"/>
  <c r="F34" i="15"/>
  <c r="H33" i="15"/>
  <c r="F33" i="15"/>
  <c r="H32" i="15"/>
  <c r="F32" i="15"/>
  <c r="H31" i="15"/>
  <c r="F31" i="15"/>
  <c r="H30" i="15"/>
  <c r="F30" i="15"/>
  <c r="H29" i="15"/>
  <c r="F29" i="15"/>
  <c r="H28" i="15"/>
  <c r="F28" i="15"/>
  <c r="H27" i="15"/>
  <c r="F27" i="15"/>
  <c r="H26" i="15"/>
  <c r="F26" i="15"/>
  <c r="H25" i="15"/>
  <c r="F25" i="15"/>
  <c r="H24" i="15"/>
  <c r="F24" i="15"/>
  <c r="H23" i="15"/>
  <c r="F23" i="15"/>
  <c r="H22" i="15"/>
  <c r="F22" i="15"/>
  <c r="H21" i="15"/>
  <c r="F21" i="15"/>
  <c r="H20" i="15"/>
  <c r="F20" i="15"/>
  <c r="H19" i="15"/>
  <c r="F19" i="15"/>
  <c r="H18" i="15"/>
  <c r="F18" i="15"/>
  <c r="H17" i="15"/>
  <c r="F17" i="15"/>
  <c r="H16" i="15"/>
  <c r="F16" i="15"/>
  <c r="H15" i="15"/>
  <c r="F15" i="15"/>
  <c r="H14" i="15"/>
  <c r="F14" i="15"/>
  <c r="H13" i="15"/>
  <c r="F13" i="15"/>
  <c r="H12" i="15"/>
  <c r="F12" i="15"/>
  <c r="H11" i="15"/>
  <c r="F11" i="15"/>
  <c r="H10" i="15"/>
  <c r="F10" i="15"/>
  <c r="H9" i="15"/>
  <c r="F9" i="15"/>
  <c r="H8" i="15"/>
  <c r="F8" i="15"/>
  <c r="H7" i="15"/>
  <c r="F7" i="15"/>
  <c r="I40" i="15" l="1"/>
  <c r="I32" i="15"/>
  <c r="I24" i="15"/>
  <c r="I22" i="15"/>
  <c r="I20" i="15"/>
  <c r="I14" i="15"/>
  <c r="I46" i="15"/>
  <c r="I34" i="15"/>
  <c r="I13" i="15"/>
  <c r="I17" i="15"/>
  <c r="I21" i="15"/>
  <c r="I25" i="15"/>
  <c r="I29" i="15"/>
  <c r="I33" i="15"/>
  <c r="I45" i="15"/>
  <c r="I11" i="15"/>
  <c r="I15" i="15"/>
  <c r="I19" i="15"/>
  <c r="I23" i="15"/>
  <c r="I31" i="15"/>
  <c r="I35" i="15"/>
  <c r="I39" i="15"/>
  <c r="I43" i="15"/>
  <c r="I47" i="15"/>
  <c r="I27" i="15"/>
  <c r="I28" i="15"/>
  <c r="I42" i="15"/>
  <c r="H48" i="15"/>
  <c r="H50" i="15" s="1"/>
  <c r="I18" i="15"/>
  <c r="I36" i="15"/>
  <c r="I10" i="15"/>
  <c r="I8" i="15"/>
  <c r="F48" i="15"/>
  <c r="F50" i="15" s="1"/>
  <c r="I12" i="15"/>
  <c r="I26" i="15"/>
  <c r="I30" i="15"/>
  <c r="I37" i="15"/>
  <c r="I44" i="15"/>
  <c r="I38" i="15"/>
  <c r="I7" i="15"/>
  <c r="I9" i="15"/>
  <c r="I16" i="15"/>
  <c r="I41" i="15"/>
  <c r="H252" i="12"/>
  <c r="J252" i="12"/>
  <c r="L252" i="12"/>
  <c r="N252" i="12"/>
  <c r="P252" i="12"/>
  <c r="R252" i="12"/>
  <c r="S252" i="12"/>
  <c r="T252" i="12"/>
  <c r="H249" i="12"/>
  <c r="J249" i="12"/>
  <c r="L249" i="12"/>
  <c r="N249" i="12"/>
  <c r="P249" i="12"/>
  <c r="R249" i="12"/>
  <c r="S249" i="12"/>
  <c r="T249" i="12"/>
  <c r="H247" i="12"/>
  <c r="J247" i="12"/>
  <c r="L247" i="12"/>
  <c r="N247" i="12"/>
  <c r="P247" i="12"/>
  <c r="R247" i="12"/>
  <c r="S247" i="12"/>
  <c r="T247" i="12"/>
  <c r="H240" i="12"/>
  <c r="J240" i="12"/>
  <c r="L240" i="12"/>
  <c r="N240" i="12"/>
  <c r="P240" i="12"/>
  <c r="R240" i="12"/>
  <c r="S240" i="12"/>
  <c r="T240" i="12"/>
  <c r="H230" i="12"/>
  <c r="J230" i="12"/>
  <c r="L230" i="12"/>
  <c r="N230" i="12"/>
  <c r="P230" i="12"/>
  <c r="R230" i="12"/>
  <c r="S230" i="12"/>
  <c r="T230" i="12"/>
  <c r="H184" i="12"/>
  <c r="J184" i="12"/>
  <c r="L184" i="12"/>
  <c r="N184" i="12"/>
  <c r="P184" i="12"/>
  <c r="R184" i="12"/>
  <c r="S184" i="12"/>
  <c r="T184" i="12"/>
  <c r="H172" i="12"/>
  <c r="J172" i="12"/>
  <c r="L172" i="12"/>
  <c r="N172" i="12"/>
  <c r="P172" i="12"/>
  <c r="R172" i="12"/>
  <c r="S172" i="12"/>
  <c r="T172" i="12"/>
  <c r="H168" i="12"/>
  <c r="J168" i="12"/>
  <c r="L168" i="12"/>
  <c r="N168" i="12"/>
  <c r="P168" i="12"/>
  <c r="R168" i="12"/>
  <c r="S168" i="12"/>
  <c r="T168" i="12"/>
  <c r="H155" i="12"/>
  <c r="J155" i="12"/>
  <c r="L155" i="12"/>
  <c r="N155" i="12"/>
  <c r="P155" i="12"/>
  <c r="R155" i="12"/>
  <c r="S155" i="12"/>
  <c r="T155" i="12"/>
  <c r="H98" i="12"/>
  <c r="J98" i="12"/>
  <c r="L98" i="12"/>
  <c r="N98" i="12"/>
  <c r="P98" i="12"/>
  <c r="R98" i="12"/>
  <c r="S98" i="12"/>
  <c r="T98" i="12"/>
  <c r="H28" i="12"/>
  <c r="J28" i="12"/>
  <c r="L28" i="12"/>
  <c r="N28" i="12"/>
  <c r="P28" i="12"/>
  <c r="R28" i="12"/>
  <c r="S28" i="12"/>
  <c r="T28" i="12"/>
  <c r="H9" i="12"/>
  <c r="J9" i="12"/>
  <c r="L9" i="12"/>
  <c r="N9" i="12"/>
  <c r="P9" i="12"/>
  <c r="R9" i="12"/>
  <c r="S9" i="12"/>
  <c r="T9" i="12"/>
  <c r="I48" i="15" l="1"/>
  <c r="I50" i="15" s="1"/>
  <c r="I52" i="15" s="1"/>
  <c r="G255" i="12"/>
  <c r="M255" i="12" s="1"/>
  <c r="G257" i="12"/>
  <c r="M257" i="12" s="1"/>
  <c r="G259" i="12"/>
  <c r="G262" i="12"/>
  <c r="M262" i="12" s="1"/>
  <c r="G253" i="12"/>
  <c r="M253" i="12" s="1"/>
  <c r="G250" i="12"/>
  <c r="G249" i="12" s="1"/>
  <c r="G248" i="12"/>
  <c r="M248" i="12" s="1"/>
  <c r="M247" i="12" s="1"/>
  <c r="G243" i="12"/>
  <c r="G245" i="12"/>
  <c r="M245" i="12" s="1"/>
  <c r="G241" i="12"/>
  <c r="M241" i="12" s="1"/>
  <c r="G233" i="12"/>
  <c r="M233" i="12" s="1"/>
  <c r="G235" i="12"/>
  <c r="M235" i="12" s="1"/>
  <c r="G237" i="12"/>
  <c r="M237" i="12" s="1"/>
  <c r="G239" i="12"/>
  <c r="M239" i="12" s="1"/>
  <c r="G231" i="12"/>
  <c r="G193" i="12"/>
  <c r="M193" i="12" s="1"/>
  <c r="G195" i="12"/>
  <c r="M195" i="12" s="1"/>
  <c r="G196" i="12"/>
  <c r="M196" i="12" s="1"/>
  <c r="G198" i="12"/>
  <c r="M198" i="12" s="1"/>
  <c r="G199" i="12"/>
  <c r="M199" i="12" s="1"/>
  <c r="G201" i="12"/>
  <c r="M201" i="12" s="1"/>
  <c r="G203" i="12"/>
  <c r="M203" i="12" s="1"/>
  <c r="G204" i="12"/>
  <c r="M204" i="12" s="1"/>
  <c r="G213" i="12"/>
  <c r="M213" i="12" s="1"/>
  <c r="G214" i="12"/>
  <c r="M214" i="12" s="1"/>
  <c r="G216" i="12"/>
  <c r="M216" i="12" s="1"/>
  <c r="G217" i="12"/>
  <c r="M217" i="12" s="1"/>
  <c r="G218" i="12"/>
  <c r="M218" i="12" s="1"/>
  <c r="G221" i="12"/>
  <c r="M221" i="12" s="1"/>
  <c r="G224" i="12"/>
  <c r="M224" i="12" s="1"/>
  <c r="G227" i="12"/>
  <c r="M227" i="12" s="1"/>
  <c r="G185" i="12"/>
  <c r="G177" i="12"/>
  <c r="M177" i="12" s="1"/>
  <c r="G181" i="12"/>
  <c r="M181" i="12" s="1"/>
  <c r="G183" i="12"/>
  <c r="M183" i="12" s="1"/>
  <c r="G173" i="12"/>
  <c r="M173" i="12" s="1"/>
  <c r="G171" i="12"/>
  <c r="M171" i="12" s="1"/>
  <c r="G169" i="12"/>
  <c r="G168" i="12" s="1"/>
  <c r="G158" i="12"/>
  <c r="M158" i="12" s="1"/>
  <c r="G162" i="12"/>
  <c r="M162" i="12" s="1"/>
  <c r="G165" i="12"/>
  <c r="M165" i="12" s="1"/>
  <c r="G156" i="12"/>
  <c r="M156" i="12" s="1"/>
  <c r="G106" i="12"/>
  <c r="M106" i="12" s="1"/>
  <c r="G109" i="12"/>
  <c r="M109" i="12" s="1"/>
  <c r="G112" i="12"/>
  <c r="M112" i="12" s="1"/>
  <c r="G115" i="12"/>
  <c r="M115" i="12" s="1"/>
  <c r="G118" i="12"/>
  <c r="G121" i="12"/>
  <c r="M121" i="12" s="1"/>
  <c r="G124" i="12"/>
  <c r="M124" i="12" s="1"/>
  <c r="G128" i="12"/>
  <c r="M128" i="12" s="1"/>
  <c r="G135" i="12"/>
  <c r="M135" i="12" s="1"/>
  <c r="G142" i="12"/>
  <c r="M142" i="12" s="1"/>
  <c r="G149" i="12"/>
  <c r="M149" i="12" s="1"/>
  <c r="G152" i="12"/>
  <c r="M152" i="12" s="1"/>
  <c r="G153" i="12"/>
  <c r="M153" i="12" s="1"/>
  <c r="G99" i="12"/>
  <c r="G31" i="12"/>
  <c r="M31" i="12" s="1"/>
  <c r="G45" i="12"/>
  <c r="M45" i="12" s="1"/>
  <c r="G53" i="12"/>
  <c r="M53" i="12" s="1"/>
  <c r="G58" i="12"/>
  <c r="M58" i="12" s="1"/>
  <c r="G65" i="12"/>
  <c r="M65" i="12" s="1"/>
  <c r="G70" i="12"/>
  <c r="M70" i="12" s="1"/>
  <c r="G78" i="12"/>
  <c r="M78" i="12" s="1"/>
  <c r="G80" i="12"/>
  <c r="M80" i="12" s="1"/>
  <c r="G92" i="12"/>
  <c r="M92" i="12" s="1"/>
  <c r="G29" i="12"/>
  <c r="M29" i="12" s="1"/>
  <c r="G26" i="12"/>
  <c r="M26" i="12" s="1"/>
  <c r="G21" i="12"/>
  <c r="G16" i="12"/>
  <c r="G13" i="12"/>
  <c r="M13" i="12" s="1"/>
  <c r="G10" i="12"/>
  <c r="M10" i="12" s="1"/>
  <c r="U262" i="12"/>
  <c r="Q262" i="12"/>
  <c r="O262" i="12"/>
  <c r="K262" i="12"/>
  <c r="I262" i="12"/>
  <c r="U259" i="12"/>
  <c r="Q259" i="12"/>
  <c r="O259" i="12"/>
  <c r="K259" i="12"/>
  <c r="I259" i="12"/>
  <c r="U257" i="12"/>
  <c r="Q257" i="12"/>
  <c r="O257" i="12"/>
  <c r="K257" i="12"/>
  <c r="I257" i="12"/>
  <c r="U255" i="12"/>
  <c r="Q255" i="12"/>
  <c r="O255" i="12"/>
  <c r="K255" i="12"/>
  <c r="I255" i="12"/>
  <c r="U253" i="12"/>
  <c r="Q253" i="12"/>
  <c r="O253" i="12"/>
  <c r="K253" i="12"/>
  <c r="I253" i="12"/>
  <c r="U250" i="12"/>
  <c r="U249" i="12" s="1"/>
  <c r="Q250" i="12"/>
  <c r="Q249" i="12" s="1"/>
  <c r="O250" i="12"/>
  <c r="O249" i="12" s="1"/>
  <c r="K250" i="12"/>
  <c r="K249" i="12" s="1"/>
  <c r="I250" i="12"/>
  <c r="I249" i="12" s="1"/>
  <c r="U248" i="12"/>
  <c r="U247" i="12" s="1"/>
  <c r="Q248" i="12"/>
  <c r="Q247" i="12" s="1"/>
  <c r="O248" i="12"/>
  <c r="O247" i="12" s="1"/>
  <c r="K248" i="12"/>
  <c r="K247" i="12" s="1"/>
  <c r="I248" i="12"/>
  <c r="I247" i="12" s="1"/>
  <c r="G247" i="12"/>
  <c r="U245" i="12"/>
  <c r="Q245" i="12"/>
  <c r="O245" i="12"/>
  <c r="K245" i="12"/>
  <c r="I245" i="12"/>
  <c r="U243" i="12"/>
  <c r="Q243" i="12"/>
  <c r="O243" i="12"/>
  <c r="M243" i="12"/>
  <c r="K243" i="12"/>
  <c r="I243" i="12"/>
  <c r="U241" i="12"/>
  <c r="Q241" i="12"/>
  <c r="O241" i="12"/>
  <c r="K241" i="12"/>
  <c r="I241" i="12"/>
  <c r="G240" i="12"/>
  <c r="U239" i="12"/>
  <c r="Q239" i="12"/>
  <c r="O239" i="12"/>
  <c r="K239" i="12"/>
  <c r="I239" i="12"/>
  <c r="U237" i="12"/>
  <c r="Q237" i="12"/>
  <c r="O237" i="12"/>
  <c r="K237" i="12"/>
  <c r="I237" i="12"/>
  <c r="U235" i="12"/>
  <c r="Q235" i="12"/>
  <c r="O235" i="12"/>
  <c r="K235" i="12"/>
  <c r="I235" i="12"/>
  <c r="U233" i="12"/>
  <c r="Q233" i="12"/>
  <c r="O233" i="12"/>
  <c r="K233" i="12"/>
  <c r="I233" i="12"/>
  <c r="U231" i="12"/>
  <c r="Q231" i="12"/>
  <c r="O231" i="12"/>
  <c r="K231" i="12"/>
  <c r="I231" i="12"/>
  <c r="U227" i="12"/>
  <c r="Q227" i="12"/>
  <c r="O227" i="12"/>
  <c r="K227" i="12"/>
  <c r="I227" i="12"/>
  <c r="U224" i="12"/>
  <c r="Q224" i="12"/>
  <c r="O224" i="12"/>
  <c r="K224" i="12"/>
  <c r="I224" i="12"/>
  <c r="U221" i="12"/>
  <c r="Q221" i="12"/>
  <c r="O221" i="12"/>
  <c r="K221" i="12"/>
  <c r="I221" i="12"/>
  <c r="U218" i="12"/>
  <c r="Q218" i="12"/>
  <c r="O218" i="12"/>
  <c r="K218" i="12"/>
  <c r="I218" i="12"/>
  <c r="U217" i="12"/>
  <c r="Q217" i="12"/>
  <c r="O217" i="12"/>
  <c r="K217" i="12"/>
  <c r="I217" i="12"/>
  <c r="U216" i="12"/>
  <c r="Q216" i="12"/>
  <c r="O216" i="12"/>
  <c r="K216" i="12"/>
  <c r="I216" i="12"/>
  <c r="U214" i="12"/>
  <c r="Q214" i="12"/>
  <c r="O214" i="12"/>
  <c r="K214" i="12"/>
  <c r="I214" i="12"/>
  <c r="U213" i="12"/>
  <c r="Q213" i="12"/>
  <c r="O213" i="12"/>
  <c r="K213" i="12"/>
  <c r="I213" i="12"/>
  <c r="U204" i="12"/>
  <c r="Q204" i="12"/>
  <c r="O204" i="12"/>
  <c r="K204" i="12"/>
  <c r="I204" i="12"/>
  <c r="U203" i="12"/>
  <c r="Q203" i="12"/>
  <c r="O203" i="12"/>
  <c r="K203" i="12"/>
  <c r="I203" i="12"/>
  <c r="U201" i="12"/>
  <c r="Q201" i="12"/>
  <c r="O201" i="12"/>
  <c r="K201" i="12"/>
  <c r="I201" i="12"/>
  <c r="U199" i="12"/>
  <c r="Q199" i="12"/>
  <c r="O199" i="12"/>
  <c r="K199" i="12"/>
  <c r="I199" i="12"/>
  <c r="U198" i="12"/>
  <c r="Q198" i="12"/>
  <c r="O198" i="12"/>
  <c r="K198" i="12"/>
  <c r="I198" i="12"/>
  <c r="U196" i="12"/>
  <c r="Q196" i="12"/>
  <c r="O196" i="12"/>
  <c r="K196" i="12"/>
  <c r="I196" i="12"/>
  <c r="U195" i="12"/>
  <c r="Q195" i="12"/>
  <c r="O195" i="12"/>
  <c r="K195" i="12"/>
  <c r="I195" i="12"/>
  <c r="U193" i="12"/>
  <c r="Q193" i="12"/>
  <c r="O193" i="12"/>
  <c r="K193" i="12"/>
  <c r="I193" i="12"/>
  <c r="U185" i="12"/>
  <c r="Q185" i="12"/>
  <c r="O185" i="12"/>
  <c r="M185" i="12"/>
  <c r="K185" i="12"/>
  <c r="I185" i="12"/>
  <c r="U183" i="12"/>
  <c r="Q183" i="12"/>
  <c r="O183" i="12"/>
  <c r="K183" i="12"/>
  <c r="I183" i="12"/>
  <c r="U181" i="12"/>
  <c r="Q181" i="12"/>
  <c r="O181" i="12"/>
  <c r="K181" i="12"/>
  <c r="I181" i="12"/>
  <c r="U177" i="12"/>
  <c r="Q177" i="12"/>
  <c r="O177" i="12"/>
  <c r="K177" i="12"/>
  <c r="I177" i="12"/>
  <c r="U173" i="12"/>
  <c r="Q173" i="12"/>
  <c r="O173" i="12"/>
  <c r="K173" i="12"/>
  <c r="I173" i="12"/>
  <c r="G172" i="12"/>
  <c r="U171" i="12"/>
  <c r="Q171" i="12"/>
  <c r="O171" i="12"/>
  <c r="K171" i="12"/>
  <c r="I171" i="12"/>
  <c r="U169" i="12"/>
  <c r="Q169" i="12"/>
  <c r="O169" i="12"/>
  <c r="K169" i="12"/>
  <c r="I169" i="12"/>
  <c r="U165" i="12"/>
  <c r="Q165" i="12"/>
  <c r="O165" i="12"/>
  <c r="K165" i="12"/>
  <c r="I165" i="12"/>
  <c r="U162" i="12"/>
  <c r="Q162" i="12"/>
  <c r="O162" i="12"/>
  <c r="K162" i="12"/>
  <c r="I162" i="12"/>
  <c r="U158" i="12"/>
  <c r="Q158" i="12"/>
  <c r="O158" i="12"/>
  <c r="K158" i="12"/>
  <c r="I158" i="12"/>
  <c r="U156" i="12"/>
  <c r="Q156" i="12"/>
  <c r="O156" i="12"/>
  <c r="K156" i="12"/>
  <c r="I156" i="12"/>
  <c r="U153" i="12"/>
  <c r="Q153" i="12"/>
  <c r="O153" i="12"/>
  <c r="K153" i="12"/>
  <c r="I153" i="12"/>
  <c r="U152" i="12"/>
  <c r="Q152" i="12"/>
  <c r="O152" i="12"/>
  <c r="K152" i="12"/>
  <c r="I152" i="12"/>
  <c r="U149" i="12"/>
  <c r="Q149" i="12"/>
  <c r="O149" i="12"/>
  <c r="K149" i="12"/>
  <c r="I149" i="12"/>
  <c r="U142" i="12"/>
  <c r="Q142" i="12"/>
  <c r="O142" i="12"/>
  <c r="K142" i="12"/>
  <c r="I142" i="12"/>
  <c r="U135" i="12"/>
  <c r="Q135" i="12"/>
  <c r="O135" i="12"/>
  <c r="K135" i="12"/>
  <c r="I135" i="12"/>
  <c r="U128" i="12"/>
  <c r="Q128" i="12"/>
  <c r="O128" i="12"/>
  <c r="K128" i="12"/>
  <c r="I128" i="12"/>
  <c r="U124" i="12"/>
  <c r="Q124" i="12"/>
  <c r="O124" i="12"/>
  <c r="K124" i="12"/>
  <c r="I124" i="12"/>
  <c r="U121" i="12"/>
  <c r="Q121" i="12"/>
  <c r="O121" i="12"/>
  <c r="K121" i="12"/>
  <c r="I121" i="12"/>
  <c r="U118" i="12"/>
  <c r="Q118" i="12"/>
  <c r="O118" i="12"/>
  <c r="K118" i="12"/>
  <c r="I118" i="12"/>
  <c r="U115" i="12"/>
  <c r="Q115" i="12"/>
  <c r="O115" i="12"/>
  <c r="K115" i="12"/>
  <c r="I115" i="12"/>
  <c r="U112" i="12"/>
  <c r="Q112" i="12"/>
  <c r="O112" i="12"/>
  <c r="K112" i="12"/>
  <c r="I112" i="12"/>
  <c r="U109" i="12"/>
  <c r="Q109" i="12"/>
  <c r="O109" i="12"/>
  <c r="K109" i="12"/>
  <c r="I109" i="12"/>
  <c r="U106" i="12"/>
  <c r="Q106" i="12"/>
  <c r="O106" i="12"/>
  <c r="K106" i="12"/>
  <c r="I106" i="12"/>
  <c r="U99" i="12"/>
  <c r="Q99" i="12"/>
  <c r="O99" i="12"/>
  <c r="M99" i="12"/>
  <c r="K99" i="12"/>
  <c r="I99" i="12"/>
  <c r="U92" i="12"/>
  <c r="Q92" i="12"/>
  <c r="O92" i="12"/>
  <c r="K92" i="12"/>
  <c r="I92" i="12"/>
  <c r="U80" i="12"/>
  <c r="Q80" i="12"/>
  <c r="O80" i="12"/>
  <c r="K80" i="12"/>
  <c r="I80" i="12"/>
  <c r="U78" i="12"/>
  <c r="Q78" i="12"/>
  <c r="O78" i="12"/>
  <c r="K78" i="12"/>
  <c r="I78" i="12"/>
  <c r="U70" i="12"/>
  <c r="Q70" i="12"/>
  <c r="O70" i="12"/>
  <c r="K70" i="12"/>
  <c r="I70" i="12"/>
  <c r="U65" i="12"/>
  <c r="Q65" i="12"/>
  <c r="O65" i="12"/>
  <c r="K65" i="12"/>
  <c r="I65" i="12"/>
  <c r="U58" i="12"/>
  <c r="Q58" i="12"/>
  <c r="O58" i="12"/>
  <c r="K58" i="12"/>
  <c r="I58" i="12"/>
  <c r="U53" i="12"/>
  <c r="Q53" i="12"/>
  <c r="O53" i="12"/>
  <c r="K53" i="12"/>
  <c r="I53" i="12"/>
  <c r="U45" i="12"/>
  <c r="Q45" i="12"/>
  <c r="O45" i="12"/>
  <c r="K45" i="12"/>
  <c r="I45" i="12"/>
  <c r="U31" i="12"/>
  <c r="Q31" i="12"/>
  <c r="O31" i="12"/>
  <c r="K31" i="12"/>
  <c r="I31" i="12"/>
  <c r="U29" i="12"/>
  <c r="Q29" i="12"/>
  <c r="O29" i="12"/>
  <c r="K29" i="12"/>
  <c r="I29" i="12"/>
  <c r="U26" i="12"/>
  <c r="Q26" i="12"/>
  <c r="O26" i="12"/>
  <c r="K26" i="12"/>
  <c r="I26" i="12"/>
  <c r="U21" i="12"/>
  <c r="Q21" i="12"/>
  <c r="O21" i="12"/>
  <c r="M21" i="12"/>
  <c r="K21" i="12"/>
  <c r="I21" i="12"/>
  <c r="U16" i="12"/>
  <c r="Q16" i="12"/>
  <c r="O16" i="12"/>
  <c r="K16" i="12"/>
  <c r="I16" i="12"/>
  <c r="U13" i="12"/>
  <c r="Q13" i="12"/>
  <c r="O13" i="12"/>
  <c r="K13" i="12"/>
  <c r="I13" i="12"/>
  <c r="U10" i="12"/>
  <c r="Q10" i="12"/>
  <c r="O10" i="12"/>
  <c r="K10" i="12"/>
  <c r="I10" i="12"/>
  <c r="I21" i="1" l="1"/>
  <c r="M259" i="12"/>
  <c r="G252" i="12"/>
  <c r="I168" i="12"/>
  <c r="Q252" i="12"/>
  <c r="I9" i="12"/>
  <c r="K168" i="12"/>
  <c r="M250" i="12"/>
  <c r="M249" i="12" s="1"/>
  <c r="M169" i="12"/>
  <c r="M168" i="12" s="1"/>
  <c r="K155" i="12"/>
  <c r="G9" i="12"/>
  <c r="K98" i="12"/>
  <c r="G98" i="12"/>
  <c r="G230" i="12"/>
  <c r="M155" i="12"/>
  <c r="G184" i="12"/>
  <c r="M118" i="12"/>
  <c r="M98" i="12" s="1"/>
  <c r="M231" i="12"/>
  <c r="Q9" i="12"/>
  <c r="Q155" i="12"/>
  <c r="Q168" i="12"/>
  <c r="I172" i="12"/>
  <c r="K184" i="12"/>
  <c r="O230" i="12"/>
  <c r="G28" i="12"/>
  <c r="I28" i="12"/>
  <c r="M16" i="12"/>
  <c r="M9" i="12" s="1"/>
  <c r="G155" i="12"/>
  <c r="K252" i="12"/>
  <c r="K240" i="12"/>
  <c r="O252" i="12"/>
  <c r="Q28" i="12"/>
  <c r="Q98" i="12"/>
  <c r="Q172" i="12"/>
  <c r="Q184" i="12"/>
  <c r="U240" i="12"/>
  <c r="M252" i="12"/>
  <c r="U28" i="12"/>
  <c r="U98" i="12"/>
  <c r="I155" i="12"/>
  <c r="U172" i="12"/>
  <c r="U184" i="12"/>
  <c r="M172" i="12"/>
  <c r="I230" i="12"/>
  <c r="K230" i="12"/>
  <c r="I252" i="12"/>
  <c r="M28" i="12"/>
  <c r="K9" i="12"/>
  <c r="O9" i="12"/>
  <c r="I98" i="12"/>
  <c r="O155" i="12"/>
  <c r="O168" i="12"/>
  <c r="I184" i="12"/>
  <c r="M230" i="12"/>
  <c r="I240" i="12"/>
  <c r="M240" i="12"/>
  <c r="K28" i="12"/>
  <c r="U155" i="12"/>
  <c r="U168" i="12"/>
  <c r="K172" i="12"/>
  <c r="M184" i="12"/>
  <c r="Q230" i="12"/>
  <c r="O240" i="12"/>
  <c r="U9" i="12"/>
  <c r="O28" i="12"/>
  <c r="O98" i="12"/>
  <c r="O172" i="12"/>
  <c r="O184" i="12"/>
  <c r="U230" i="12"/>
  <c r="Q240" i="12"/>
  <c r="U252" i="12"/>
  <c r="F44" i="1"/>
  <c r="G44" i="1"/>
  <c r="H44" i="1"/>
  <c r="I44" i="1"/>
  <c r="J43" i="1" s="1"/>
  <c r="J44" i="1" s="1"/>
  <c r="J32" i="1"/>
  <c r="J31" i="1"/>
  <c r="G42" i="1"/>
  <c r="F42" i="1"/>
  <c r="J28" i="1"/>
  <c r="J29" i="1"/>
  <c r="J30" i="1"/>
  <c r="E29" i="1"/>
  <c r="E31" i="1"/>
  <c r="I20" i="1" l="1"/>
  <c r="I22" i="1" s="1"/>
  <c r="G30" i="1" s="1"/>
  <c r="G31" i="1" s="1"/>
  <c r="G33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<sst xmlns="http://schemas.openxmlformats.org/spreadsheetml/2006/main" count="968" uniqueCount="498">
  <si>
    <t>%</t>
  </si>
  <si>
    <t>Cena celkem</t>
  </si>
  <si>
    <t>Za zhotovitele</t>
  </si>
  <si>
    <t>Za objednatele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</si>
  <si>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</si>
  <si>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</si>
  <si>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</si>
  <si>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</si>
  <si>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</si>
  <si>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</si>
  <si>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</si>
  <si>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</si>
  <si>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</si>
  <si>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</si>
  <si>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</si>
  <si>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</si>
  <si>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</si>
  <si>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</si>
  <si>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</si>
  <si>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Objednatel:</t>
  </si>
  <si>
    <t>Cena celkem bez DPH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</si>
  <si>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</si>
  <si>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</si>
  <si>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</si>
  <si>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</si>
  <si>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</si>
  <si>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</si>
  <si>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</si>
  <si>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</si>
  <si>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</si>
  <si>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</si>
  <si>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</si>
  <si>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</si>
  <si>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Snížení energetické náročnosti objektu MŠ Demlova 999/5</t>
  </si>
  <si>
    <t>Město Třebíč</t>
  </si>
  <si>
    <t>Karlovo nám. 104/55</t>
  </si>
  <si>
    <t>Třebíč-Vnitřní Město</t>
  </si>
  <si>
    <t>67401</t>
  </si>
  <si>
    <t>00290629</t>
  </si>
  <si>
    <t>CZ00290629</t>
  </si>
  <si>
    <t>Ing. Jan Moták</t>
  </si>
  <si>
    <t>Římov 146</t>
  </si>
  <si>
    <t>Římov</t>
  </si>
  <si>
    <t>67522</t>
  </si>
  <si>
    <t>02811774</t>
  </si>
  <si>
    <t>Celkem za stavbu</t>
  </si>
  <si>
    <t>CZK</t>
  </si>
  <si>
    <t>D.1.1</t>
  </si>
  <si>
    <t>Silnoproudá elektrotechnika včetně ochrany před bleskem</t>
  </si>
  <si>
    <t>D.1.4g)</t>
  </si>
  <si>
    <t>Název rozpočtu (profese)</t>
  </si>
  <si>
    <t>Celkem bez DPH</t>
  </si>
  <si>
    <t>Poznámka:</t>
  </si>
  <si>
    <t>Architektonicko-stavební řešení (včetně vedlejších rozpočtových nákladů)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</si>
  <si>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</si>
  <si>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</si>
  <si>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</si>
  <si>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</si>
  <si>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</si>
  <si>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</si>
  <si>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</si>
  <si>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</si>
  <si>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</si>
  <si>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</si>
  <si>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</si>
  <si>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</si>
  <si>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</si>
  <si>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</si>
  <si>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</si>
  <si>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</si>
  <si>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</si>
  <si>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</si>
  <si>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</si>
  <si>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</si>
  <si>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</si>
  <si>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</si>
  <si>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</si>
  <si>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</si>
  <si>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</si>
  <si>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</si>
  <si>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</si>
  <si>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</si>
  <si>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</si>
  <si>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3</t>
  </si>
  <si>
    <t>DIL</t>
  </si>
  <si>
    <t>m2</t>
  </si>
  <si>
    <t>POL1_0</t>
  </si>
  <si>
    <t>VV</t>
  </si>
  <si>
    <t>60</t>
  </si>
  <si>
    <t>Úpravy povrchů, omítky</t>
  </si>
  <si>
    <t>601015187RT6</t>
  </si>
  <si>
    <t>Omítka stropů tenkovrstvá silikonová, zatíraná, tloušťka vrstvy 1,5 mm</t>
  </si>
  <si>
    <t>6,29</t>
  </si>
  <si>
    <t>30,56</t>
  </si>
  <si>
    <t>601015191R00</t>
  </si>
  <si>
    <t>Podkladní nátěr stropů pod tenkovrstvé omítky</t>
  </si>
  <si>
    <t>602015187RT6</t>
  </si>
  <si>
    <t>Omítka stěn tenkovrstvás silikonová, zatíraná, tloušťka vrstvy 1,5 mm</t>
  </si>
  <si>
    <t>(0,18*2,45)*2+(0,45*2,45)*2</t>
  </si>
  <si>
    <t>((0,45*2,45*2)+(0,3*2*2,45))*5</t>
  </si>
  <si>
    <t>0,25*2,11*8</t>
  </si>
  <si>
    <t>0,25*2,7*10</t>
  </si>
  <si>
    <t>602015191R00</t>
  </si>
  <si>
    <t>Podkladní nátěr stěn pod tenkovrstvé omítky</t>
  </si>
  <si>
    <t>622481211RT3</t>
  </si>
  <si>
    <t>Montáž výztužné sítě (perlinky) do stěrky-stěny, včetně výztužné sítě a stěrkového tmelu</t>
  </si>
  <si>
    <t>32,432+36,85</t>
  </si>
  <si>
    <t>62</t>
  </si>
  <si>
    <t>Upravy povrchů vnější</t>
  </si>
  <si>
    <t>622312014R00</t>
  </si>
  <si>
    <t>Soklová lišta hliník KZS tl. 140 mm</t>
  </si>
  <si>
    <t>m</t>
  </si>
  <si>
    <t>22,97+60,50+2,57+27,73+6,64+3,4</t>
  </si>
  <si>
    <t>622312354RT1</t>
  </si>
  <si>
    <t>Zatepl.syst., ostění, EPS 70 F s přím.grafitu, tl. 40 mm, s omítkou SH silikonovou 3,1 kg/m2</t>
  </si>
  <si>
    <t>okno 600/1200 mm: : (0,6+1,2+1,2)*0,24*18</t>
  </si>
  <si>
    <t>okno 900/900 mm: : (0,9*3)*0,24*14</t>
  </si>
  <si>
    <t>okno 1500/1800: : (1,5+1,8+1,8)*0,24*37</t>
  </si>
  <si>
    <t>okno 2100/2250 mm: : (2,1+2,25+2,25)*0,24*24</t>
  </si>
  <si>
    <t>okno 1950/1450 mm: : (1,95+1,45+1,45)*0,24*1</t>
  </si>
  <si>
    <t>luxsfery 1500/2100 mm: : (1,5+2,1+2,1)*0,24*3</t>
  </si>
  <si>
    <t>luxsfery 1500/840 mm: : (1,5+0,84+0,84)*0,24*1</t>
  </si>
  <si>
    <t>dveře 1450/2600 mm: : (1,45+2,6+2,6)*0,24*1</t>
  </si>
  <si>
    <t>dveře 2400/2200 mm: : (2,4+2,2+2,2)*0,24*2</t>
  </si>
  <si>
    <t>dveře 1500/1900 mm: : (1,5+1,9+1,9)*0,24*1</t>
  </si>
  <si>
    <t>dveře 1050/2070 mm: : (1,05+2,07+2,07)*0,39*2</t>
  </si>
  <si>
    <t>622312334RT1</t>
  </si>
  <si>
    <t>Zatepl.syst., fasáda, EPS 70 F s přím. grafitu, , tl.140 mm, s omítkou SH silikonovou 3,1 kg/m2</t>
  </si>
  <si>
    <t>pohled jižní: : 218,49+2,64+((12,32*2,7)-11,07-7,2)</t>
  </si>
  <si>
    <t>pohled západní: : 89,19+8,32+4,68</t>
  </si>
  <si>
    <t>pohled severní: : 264,65+5,35+1,67</t>
  </si>
  <si>
    <t>pohled východní: : 80,54+12,98+3,08</t>
  </si>
  <si>
    <t>622312122RV1</t>
  </si>
  <si>
    <t>Zateplovací syst. sokl, EPS P tl. 100 mm, zakončený stěrkou s výztužnou tkaninou</t>
  </si>
  <si>
    <t>1,02+2,73</t>
  </si>
  <si>
    <t>622312164R00</t>
  </si>
  <si>
    <t>Zatepl. systém, parapet, EPS P tl. 40 mm</t>
  </si>
  <si>
    <t>0,6*0,24*18</t>
  </si>
  <si>
    <t>0,9*0,24*14</t>
  </si>
  <si>
    <t>1,5*0,24*41</t>
  </si>
  <si>
    <t>2,1*0,24*24</t>
  </si>
  <si>
    <t>1,95*0,24*1</t>
  </si>
  <si>
    <t>622312332RT1</t>
  </si>
  <si>
    <t>Zatepl.syst., fasáda, EPS 70 F s přím. grafitu, , tl.100 mm, s omítkou SH silikonovou 3,1 kg/m2</t>
  </si>
  <si>
    <t>0,47+4,32+1,30+0,75+4,41+3,13+0,47</t>
  </si>
  <si>
    <t>622319834RT1</t>
  </si>
  <si>
    <t>Zatepl.syst., ostění, MV - podélná vlákna, tl.140 mm, s omítkou SH silikonovou 3,1 kg/m2</t>
  </si>
  <si>
    <t>pohled jižní: : 30,76+1,03+7,2</t>
  </si>
  <si>
    <t>pohled západní: : 2,83+3,0+1,31+4,32</t>
  </si>
  <si>
    <t>pohled severní: : 8,62+0,2+20,0+0,52+0,43+8,23+1,89</t>
  </si>
  <si>
    <t>pohled východní: : 3,01+2,3+5,56</t>
  </si>
  <si>
    <t>622904112R00</t>
  </si>
  <si>
    <t>Očištění fasád tlakovou vodou složitost 1 - 2</t>
  </si>
  <si>
    <t>706,584+3,75+14,85+101,21+69,28</t>
  </si>
  <si>
    <t>620991121R00</t>
  </si>
  <si>
    <t>Zakrývání výplní vnějších otvorů z lešení</t>
  </si>
  <si>
    <t>1,45*2,6*1</t>
  </si>
  <si>
    <t>2,4*2,2*2</t>
  </si>
  <si>
    <t>1,5*1,9*1</t>
  </si>
  <si>
    <t>1,05*2,07*2</t>
  </si>
  <si>
    <t>0,6*1,2*18</t>
  </si>
  <si>
    <t>0,9*0,9*14</t>
  </si>
  <si>
    <t>1,5*1,8*37</t>
  </si>
  <si>
    <t>2,1*2,25*24</t>
  </si>
  <si>
    <t>1,95*1,45*1</t>
  </si>
  <si>
    <t>1,5*2,1*3</t>
  </si>
  <si>
    <t>1,5*0,84*1</t>
  </si>
  <si>
    <t>(1,05*2+0,45*2)*1,6</t>
  </si>
  <si>
    <t>(0,9*4)*1,6</t>
  </si>
  <si>
    <t/>
  </si>
  <si>
    <t>712</t>
  </si>
  <si>
    <t>Živičné krytiny</t>
  </si>
  <si>
    <t>712391171RT1</t>
  </si>
  <si>
    <t>Povlaková krytina střech do 10°, podklad. textilie, 1 vrstva - materiál ve specifikaci</t>
  </si>
  <si>
    <t>7,4</t>
  </si>
  <si>
    <t>11,31</t>
  </si>
  <si>
    <t>287,63</t>
  </si>
  <si>
    <t>3,01</t>
  </si>
  <si>
    <t>50,4</t>
  </si>
  <si>
    <t>0,99</t>
  </si>
  <si>
    <t>712378004R00</t>
  </si>
  <si>
    <t>Závětrná lišta z poplastovaného plechu RŠ 250 mm</t>
  </si>
  <si>
    <t>6,9*1,05</t>
  </si>
  <si>
    <t>712-02</t>
  </si>
  <si>
    <t>Kout aiky z poplastovaného plechu RŠ 160 mm</t>
  </si>
  <si>
    <t>84*1,05</t>
  </si>
  <si>
    <t>712-01</t>
  </si>
  <si>
    <t>Okapová lišta z poplastovaného plechu  RŠ 250 mm</t>
  </si>
  <si>
    <t>37,2*1,05</t>
  </si>
  <si>
    <t>712-04</t>
  </si>
  <si>
    <t>Profil z poplastovaného plechu  RŠ 220 mm, oplechování ETICS - det.6</t>
  </si>
  <si>
    <t>10,1*1,05</t>
  </si>
  <si>
    <t>712378007R00</t>
  </si>
  <si>
    <t>Vnitřní kout z poplast.plechu RŠ 100 mm</t>
  </si>
  <si>
    <t>21*1,05</t>
  </si>
  <si>
    <t>712-03</t>
  </si>
  <si>
    <t>Přítlačná lišta z poplast. plechu RŠ 50 mm</t>
  </si>
  <si>
    <t>6,6*1,05</t>
  </si>
  <si>
    <t>Ověření funkce větracích hlavic</t>
  </si>
  <si>
    <t>kus</t>
  </si>
  <si>
    <t>2</t>
  </si>
  <si>
    <t>4</t>
  </si>
  <si>
    <t>712373111RU1</t>
  </si>
  <si>
    <t>Krytina střech do 10° fólie, 6 kotev/m2, na beton, tl. izolace do 250 mm, fólie ve specifikaci</t>
  </si>
  <si>
    <t>283220012R</t>
  </si>
  <si>
    <t>Fólie izolační tl. 1,5 mm š. 1600 mm, pro meh. kotvení ,PVC-P s PES výztuží, šedá</t>
  </si>
  <si>
    <t>POL3_0</t>
  </si>
  <si>
    <t>7,4*1,05</t>
  </si>
  <si>
    <t>11,31*1,05</t>
  </si>
  <si>
    <t>287,63*1,05</t>
  </si>
  <si>
    <t>3,01*1,05</t>
  </si>
  <si>
    <t>50,4*1,05</t>
  </si>
  <si>
    <t>0,99*1,05</t>
  </si>
  <si>
    <t>69366198R</t>
  </si>
  <si>
    <t>Geotextilie 300 g/m2 š. 200cm 100% PP</t>
  </si>
  <si>
    <t>712378003R00</t>
  </si>
  <si>
    <t>Atiková okapnice z poplast. plechu RŠ 250 mm</t>
  </si>
  <si>
    <t>87,9*1,05</t>
  </si>
  <si>
    <t>998712103R00</t>
  </si>
  <si>
    <t>Přesun hmot pro povlakové krytiny, výšky do 24 m</t>
  </si>
  <si>
    <t>t</t>
  </si>
  <si>
    <t>711777588R00</t>
  </si>
  <si>
    <t>Opracování prostupů trub termoplasty D do 200 mm</t>
  </si>
  <si>
    <t>713</t>
  </si>
  <si>
    <t>Izolace tepelné</t>
  </si>
  <si>
    <t>713141151R00</t>
  </si>
  <si>
    <t>Izolace tepelná střech kladená na sucho 1vrstvá</t>
  </si>
  <si>
    <t>110,31+7,39+326,18</t>
  </si>
  <si>
    <t>28375704R</t>
  </si>
  <si>
    <t>Deska izolační stabilizov. EPS 100S  1000 x 500 mm</t>
  </si>
  <si>
    <t>m3</t>
  </si>
  <si>
    <t>287,63*1,05*0,22</t>
  </si>
  <si>
    <t>4,02*1,05*0,22</t>
  </si>
  <si>
    <t>92,9*1,05*0,22</t>
  </si>
  <si>
    <t>283754908R</t>
  </si>
  <si>
    <t>Deska polystyrenová XPS tl. 160 mm, hladká, s ozubem, 1265 x 615 mm</t>
  </si>
  <si>
    <t>25,56*1,05</t>
  </si>
  <si>
    <t>283754909R</t>
  </si>
  <si>
    <t>Deska polystyrenová XPS tl. 180 mm, hladká, s ozubem, 1265 x 615 mm</t>
  </si>
  <si>
    <t>3,33*1,05</t>
  </si>
  <si>
    <t>17,39*1,05</t>
  </si>
  <si>
    <t>721</t>
  </si>
  <si>
    <t>Vnitřní kanalizace</t>
  </si>
  <si>
    <t>721-01</t>
  </si>
  <si>
    <t>Vtoky střešní dvoustupňový, záchytný koš, D 75 mm</t>
  </si>
  <si>
    <t>998721103R00</t>
  </si>
  <si>
    <t>Přesun hmot pro vnitřní kanalizaci, výšky do 24 m</t>
  </si>
  <si>
    <t>762</t>
  </si>
  <si>
    <t>Konstrukce tesařské</t>
  </si>
  <si>
    <t>762341220R00</t>
  </si>
  <si>
    <t>M. bedn.střech rovn. z aglomer.desek šroubováním</t>
  </si>
  <si>
    <t>střecha nad vchodem: : 20,75*2</t>
  </si>
  <si>
    <t>střecha nad m.č.101: : 3,95</t>
  </si>
  <si>
    <t>střecha nad 3NP: : 38,61</t>
  </si>
  <si>
    <t>60725017R</t>
  </si>
  <si>
    <t>Deska dřevoštěpková OSB 3 N tl. 25 mm</t>
  </si>
  <si>
    <t>střecha nad vchodem: : 20,75*1,05</t>
  </si>
  <si>
    <t>střecha nad m.č.101: : 3,95*1,05</t>
  </si>
  <si>
    <t>střecha nad 3NP: : 38,61*1,05</t>
  </si>
  <si>
    <t>60725012R</t>
  </si>
  <si>
    <t>Deska dřevoštěpková OSB 3 N tl. 15 mm</t>
  </si>
  <si>
    <t>998762103R00</t>
  </si>
  <si>
    <t>Přesun hmot pro tesařské konstrukce, výšky do 24 m</t>
  </si>
  <si>
    <t>764</t>
  </si>
  <si>
    <t>Konstrukce klempířské</t>
  </si>
  <si>
    <t>764410850R00</t>
  </si>
  <si>
    <t>Demontáž oplechování parapetů,rš od 100 do 330 mm</t>
  </si>
  <si>
    <t>0,6*18</t>
  </si>
  <si>
    <t>0,9*14</t>
  </si>
  <si>
    <t>1,5*37</t>
  </si>
  <si>
    <t>2,1*24</t>
  </si>
  <si>
    <t>1,95*1</t>
  </si>
  <si>
    <t>1,5*3</t>
  </si>
  <si>
    <t>1,5*1</t>
  </si>
  <si>
    <t>764322830R00</t>
  </si>
  <si>
    <t>Demontáž oplechování okapů, TK, rš 400 mm, do 30°</t>
  </si>
  <si>
    <t>33,6+3,3</t>
  </si>
  <si>
    <t>764430840R00</t>
  </si>
  <si>
    <t>Demontáž oplechování zdí,rš od 330 do 500 mm</t>
  </si>
  <si>
    <t>764331830R00</t>
  </si>
  <si>
    <t>Demontáž lemování zdí, rš 250 a 330 mm, do 30°</t>
  </si>
  <si>
    <t>6,175+3,3+3+3,6</t>
  </si>
  <si>
    <t>764351810R00</t>
  </si>
  <si>
    <t>Demontáž žlabů 4hran., rovných, rš 330 mm, do 30°</t>
  </si>
  <si>
    <t>764451804R00</t>
  </si>
  <si>
    <t>Demontáž odpadních trub čtvercových o str.do 150mm</t>
  </si>
  <si>
    <t>4,2*2</t>
  </si>
  <si>
    <t>764391820R00</t>
  </si>
  <si>
    <t>Demontáž závětrné lišty, rš 250 a 330 mm, do 30°</t>
  </si>
  <si>
    <t>2,575+2,225*2</t>
  </si>
  <si>
    <t>764311821R00</t>
  </si>
  <si>
    <t>Demontáž krytiny, tabule 2 x 1 m, do 25 m2, do 30°</t>
  </si>
  <si>
    <t>764410250R00</t>
  </si>
  <si>
    <t>Oplechování parapetů včetně rohů Pz, rš 330 mm</t>
  </si>
  <si>
    <t>998764103R00</t>
  </si>
  <si>
    <t>Přesun hmot pro klempířské konstr., výšky do 24 m</t>
  </si>
  <si>
    <t>764352203R00</t>
  </si>
  <si>
    <t>Žlaby z Pz plechu podokapní půlkruhové, rš 330 mm</t>
  </si>
  <si>
    <t>764352292R00</t>
  </si>
  <si>
    <t>Montáž háků Pz půlkruhových</t>
  </si>
  <si>
    <t>764359211R00</t>
  </si>
  <si>
    <t>Kotlík z Pz plechu kónický pro trouby D do 100 mm</t>
  </si>
  <si>
    <t>764454202R00</t>
  </si>
  <si>
    <t>Odpadní trouby z Pz plechu, kruhové, D 100 mm</t>
  </si>
  <si>
    <t>764-01</t>
  </si>
  <si>
    <t>Lemování zdí na plochých střechách Pz, rš 150 mm</t>
  </si>
  <si>
    <t>764-02</t>
  </si>
  <si>
    <t>Úprava podokapní žlab půlkruhového tvaru d 100, z PZ plechu</t>
  </si>
  <si>
    <t>ks</t>
  </si>
  <si>
    <t>1</t>
  </si>
  <si>
    <t>764-03</t>
  </si>
  <si>
    <t>Úprava střešního svodu kruhového tvaru d 80, z PZ plechu</t>
  </si>
  <si>
    <t>767</t>
  </si>
  <si>
    <t>Konstrukce zámečnické</t>
  </si>
  <si>
    <t>767996802R00</t>
  </si>
  <si>
    <t>Demontáž atypických ocelových konstr. do100 kg</t>
  </si>
  <si>
    <t>kg</t>
  </si>
  <si>
    <t>767-01</t>
  </si>
  <si>
    <t>Výroba a montáž výlezu na plochou střechu</t>
  </si>
  <si>
    <t>767-02</t>
  </si>
  <si>
    <t>Prodloužení elektrické skříně, zámečnický prvek Z/03</t>
  </si>
  <si>
    <t>767-03</t>
  </si>
  <si>
    <t>Prodloužení elektrické skříně, zámečnický prvek Z/04</t>
  </si>
  <si>
    <t>998767103R00</t>
  </si>
  <si>
    <t>Přesun hmot pro zámečnické konstr., výšky do 24 m</t>
  </si>
  <si>
    <t>94</t>
  </si>
  <si>
    <t>Lešení a stavební výtahy</t>
  </si>
  <si>
    <t>941941031R00</t>
  </si>
  <si>
    <t>Montáž lešení leh.řad.s podlahami,š.do 1 m, H 10 m</t>
  </si>
  <si>
    <t>127,7+125,2+479*2</t>
  </si>
  <si>
    <t>941941831R00</t>
  </si>
  <si>
    <t>Demontáž lešení leh.řad.s podlahami,š.1 m, H 10 m</t>
  </si>
  <si>
    <t>941941191R00</t>
  </si>
  <si>
    <t>Příplatek za každý měsíc použití lešení k pol.1031</t>
  </si>
  <si>
    <t>99</t>
  </si>
  <si>
    <t>Staveništní přesun hmot</t>
  </si>
  <si>
    <t>998011003R00</t>
  </si>
  <si>
    <t>Přesun hmot pro budovy zděné výšky do 24 m</t>
  </si>
  <si>
    <t>ON</t>
  </si>
  <si>
    <t>Ostatní náklady</t>
  </si>
  <si>
    <t>ON-01</t>
  </si>
  <si>
    <t>kompl</t>
  </si>
  <si>
    <t>VN</t>
  </si>
  <si>
    <t>Vedlejší náklady</t>
  </si>
  <si>
    <t>005121010R</t>
  </si>
  <si>
    <t>Vybudování zařízení staveniště</t>
  </si>
  <si>
    <t>Soubor</t>
  </si>
  <si>
    <t>005121020R</t>
  </si>
  <si>
    <t xml:space="preserve">Provoz zařízení staveniště </t>
  </si>
  <si>
    <t>005121030R</t>
  </si>
  <si>
    <t>Odstranění zařízení staveniště</t>
  </si>
  <si>
    <t>005211040R</t>
  </si>
  <si>
    <t xml:space="preserve">Užívání veřejných ploch a prostranství  </t>
  </si>
  <si>
    <t>005241010R</t>
  </si>
  <si>
    <t xml:space="preserve">Dokumentace skutečného provedení </t>
  </si>
  <si>
    <t>END</t>
  </si>
  <si>
    <t>Uchazeč:</t>
  </si>
  <si>
    <t>Cenová soustava</t>
  </si>
  <si>
    <t>16</t>
  </si>
  <si>
    <t>vlastní</t>
  </si>
  <si>
    <t>M</t>
  </si>
  <si>
    <t>32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</si>
  <si>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</si>
  <si>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</si>
  <si>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</si>
  <si>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</si>
  <si>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</si>
  <si>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</si>
  <si>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</si>
  <si>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</si>
  <si>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</si>
  <si>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</si>
  <si>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</si>
  <si>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</si>
  <si>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</si>
  <si>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</si>
  <si>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</si>
  <si>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</si>
  <si>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</si>
  <si>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</si>
  <si>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</si>
  <si>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</si>
  <si>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</si>
  <si>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</si>
  <si>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</si>
  <si>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</si>
  <si>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</si>
  <si>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</si>
  <si>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</si>
  <si>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</si>
  <si>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</si>
  <si>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</si>
  <si>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</si>
  <si>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</si>
  <si>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</si>
  <si>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</si>
  <si>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</si>
  <si>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Pozice</t>
  </si>
  <si>
    <t>Počet</t>
  </si>
  <si>
    <t>Materiál</t>
  </si>
  <si>
    <t>Materiál celkem</t>
  </si>
  <si>
    <t>Montáž celkem</t>
  </si>
  <si>
    <t>ELEKTROMONTÁŽE</t>
  </si>
  <si>
    <t xml:space="preserve">- SNÍŽENÍ ENERGETICKÉ NÁROČNOSTI OBJEKTU  MŠ DEMLOVA 999/5  </t>
  </si>
  <si>
    <t>KS</t>
  </si>
  <si>
    <t>SOUBOR</t>
  </si>
  <si>
    <t>HOD</t>
  </si>
  <si>
    <t>KG</t>
  </si>
  <si>
    <t>M2</t>
  </si>
  <si>
    <t>DOPRAVA DO 20 KM</t>
  </si>
  <si>
    <t>PROJEKTOVÁ DOKUMENTACE SKUTEČNÉHO PROVEDENÍ</t>
  </si>
  <si>
    <t>PPV</t>
  </si>
  <si>
    <t>PODRUŽNÝ MATERIÁL</t>
  </si>
  <si>
    <t>ELEKTROMONTÁŽE - OCHRANA PŘED BLESKEM</t>
  </si>
  <si>
    <t>MŘÍŽOVÁ SOUSTAVA  DRÁT 8 ALMGSI T/2 DRÁT O 8MM ALMGSI T/2 (0,135KG/M) POLOTVRDÝ</t>
  </si>
  <si>
    <t>PODPĚRA VEDENÍ  NA PLASTOVOU KRYTINU,  VČETNĚ PŘIVAŘOVACÍHO  PÁSKU A PŘIVAŘENÍ K PLASTOVÉ KRYTINĚ</t>
  </si>
  <si>
    <t>JÍMACÍ TYČ JT 3,0 18/10 ALMGSI S ROVNÝM KONCEM, L 3000MM</t>
  </si>
  <si>
    <t>ITJC 68 IZOLAČNÍ TYČ PRO JÍMACÍ TYČ 680MM</t>
  </si>
  <si>
    <t>DOHT 9 DRŽÁK ODDÁLENÉHO HROMOSVODU NA TRUBKU 4"</t>
  </si>
  <si>
    <t>JÍMACÍ TYČ JT 2,0 18/10 ALMGSI S ROVNÝM KONCEM, L 2000MM</t>
  </si>
  <si>
    <t>DRŽÁK JÍMACÍ TYČE  DO DŘEVA, D20MM, VRUT 8/200MM VČRTNĚ HMOŽDINEK A VRTÁNÍ OTVORŮ</t>
  </si>
  <si>
    <t>SVORKA SJ 1 K JÍMACÍ TYČI,D=18</t>
  </si>
  <si>
    <t>SVORKA SK+1 KŘÍŽOVÁ+MEZIDESKA</t>
  </si>
  <si>
    <t>SVORKA SSP SPOJOVACÍ S PŘÍLOŽKOU</t>
  </si>
  <si>
    <t>SVORKA SU UNIVERZÁLNÍ</t>
  </si>
  <si>
    <t>SVORKA ST NA OKAPOVÉ SVODY,  D80-120</t>
  </si>
  <si>
    <t>SVODOVÉ VEDENÍ DRÁT 8 ALMGSI T/2 DRÁT O 8MM ALMGSI T/2 (0,135KG/M) POLOTVRDÝ</t>
  </si>
  <si>
    <t>PODPĚRA VEDENÍ  DO ZATEPLENÉHO ZDIVA, VRUT 8/300MM</t>
  </si>
  <si>
    <t>OU 1,7 OCHRANNÝ ÚHELNÍK, L 1700MM</t>
  </si>
  <si>
    <t xml:space="preserve"> DRŽÁK OCHRANNÉHO ÚHELNÍKU DO ZDIVA, L 170MM</t>
  </si>
  <si>
    <t>HMOŽDINKA D14 VČETNĚ VRTÁNÍ</t>
  </si>
  <si>
    <t>SVORKA SZB ZKUŠEBNÍ - LITINOVÁ</t>
  </si>
  <si>
    <t>SVORKA SOA NA OKAPOVÉ ŽLABY</t>
  </si>
  <si>
    <t>PÁSKA 30X4 PÁSKA 30X4 (0,95 KG/M), PEVNĚ</t>
  </si>
  <si>
    <t>FEZN DRÁT 10 DRÁT Ø 10MM(0,62KG/M), PEVNĚ</t>
  </si>
  <si>
    <t xml:space="preserve">SVORKA SR 3B+1 SVORKA PÁSKA-DRÁT+MEZIDESKA </t>
  </si>
  <si>
    <t>SVORKA SR 2V SVORKA PÁSKA-PÁSKA, VELKÁ</t>
  </si>
  <si>
    <t>VYHLEDÁNÍ  TŘÍ  PŘIPOJOVACÍCH MÍST, VÝKOPY PŘIPOJOVACÍCH MÍST, PŘIPOJENÍ NOVÉ UZEMŇOVACÍ SOUSTAVY NA STÁVAJÍCÍ UZEMŇOVACÍ SOUSTAVU ,ZASYPÁNÍ VÝKOPU</t>
  </si>
  <si>
    <t>TEPLEM SMRŠTITELNÁ BUŽÍRKA, ZATAVENÍ BUŽÍRKY</t>
  </si>
  <si>
    <t>ASFALTOVÝ NÁTĚR</t>
  </si>
  <si>
    <t>ŠTÍTEK PLAST  OZNAČENÍ SVODU</t>
  </si>
  <si>
    <t xml:space="preserve"> VYTRHÁNÍ DLAŽBY KOSTKY DROBNÉ</t>
  </si>
  <si>
    <t>ZPĚTNÉ POLOŽENÍ DLAŽBY</t>
  </si>
  <si>
    <t xml:space="preserve"> SEJMUTÍ DRNU NÁŘEZ DRNU,NALOŽENÍ,ODVOZ</t>
  </si>
  <si>
    <t xml:space="preserve"> POLOŽENI DRNU</t>
  </si>
  <si>
    <t xml:space="preserve"> HLOUBENÍ KABELOVÉ RÝHY ZEMINA TŘÍDY 5, ŠÍŘE 500MM,HLOUBKA 700MM</t>
  </si>
  <si>
    <t>ZÁHOZ JÁMY, ÚPRAVA POVRCHU</t>
  </si>
  <si>
    <t>DEMONTÁŽE STÁVAJÍCÍ JÍMACÍ SOUSTAVY</t>
  </si>
  <si>
    <t>PROVEDENÍ REVIZNÍCH ZKOUŠEK DLE CSN 331500   REVIZNI TECHNIK</t>
  </si>
  <si>
    <t>LIKVIDACE ODPADU</t>
  </si>
  <si>
    <t>ZDVIHACÍ PLOŠINA</t>
  </si>
  <si>
    <t xml:space="preserve">ELEKTROMONTÁŽE - OCHRANA PŘED BLESKEM - CELKEM </t>
  </si>
  <si>
    <t>ELEKTROMONTÁŽE - CELKEM BEZ DPH</t>
  </si>
  <si>
    <t>DPH 21%</t>
  </si>
  <si>
    <t>Zpracováno programem RTS Stavitel+</t>
  </si>
  <si>
    <t>Nedílnou součástí výkazu výměr je projektová dokumentace</t>
  </si>
  <si>
    <t>POZNÁMKA : ROZPOČET /VÝKAZ VÝMĚR JE ZPRACOVÁN VE_x000D__x000D_
VLASTNÍ CENOVÉ HLADINĚ</t>
  </si>
  <si>
    <t>RTS 16/II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</si>
  <si>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</si>
  <si>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</si>
  <si>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</si>
  <si>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</si>
  <si>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Náklady na vyhotovení dokumentace skutečného provedení stavby a její předání objednateli v požadované formě a požadovaném počtu.</t>
  </si>
  <si>
    <t>Položky zateplení ostění obsahují: nanesení lepicího tmelu na izolační desky, nalepení desek, osazení okenních rohových lišt, natažení stěrky, vtlačení výztužné tkaniny, přehlazení stěrky, kontaktní nátěr (vyžaduje -li to typ omítkoviny), povrchovou úpravu omítkou. Položky obsahují 3,3 m rohových lišt a 1,67 m zakončovacích lišt s okapničkou na m2 a 1,68 m2 výztužné tkaniny. Tepelná izolace z expandované polystyrénové pěny s částic dvojí barvy šedá a bílá, ld=0,033 W/mK</t>
  </si>
  <si>
    <t>Mechanická odolnost vnějšího souvrství v rázové zkoušce alespoň 20J</t>
  </si>
  <si>
    <t>Položky zateplení fasád a soklů obsahují: nanesení lepicího tmelu na izolační desky, nalepení desek, zajištění talířovými hmoždinkami (6 ks/m2), natažení stěrky, vtlačení výztužné tkaniny (1,65 m2/m2), přehlazení stěrky, kontaktní nátěr (vyžaduje -li to typ omítkoviny), povrchová úprava omítkou. Položky obsahují 0,14 m rohových lišt na m2. Tepelná izolace z expandované polystyrénové pěny s částic dvojí barvy šedá a bílá, ld=0,033 W/mK.</t>
  </si>
  <si>
    <t>V systému budou použity pouze schválené hmoždinky s Evropským technickým schválením dle ETAG 014. Pro zamezení vlivu tepelných mostů budou použity šroubovací hmoždinky se zátkou z izolantu pro zapuštěnou montáž.</t>
  </si>
  <si>
    <t>Položky zateplení soklů obsahují: nanesení lepicího tmelu na izolační desky, nalepení desek, zajištění talířovými hmoždinkami (6 ks/m2), natažení stěrky, vtlačení výztužné tkaniny (1,65 m2/m2), přehlazení stěrky, kontaktní nátěr (vyžaduje -li to typ omítkoviny), povrchová úprava omítkou. Položky obsahují 0,14 m rohových lišt na m2. Tepelná izolace z EPS perimetr.</t>
  </si>
  <si>
    <t>Položky zateplení parapetů obsahují: nanesení lepicího tmelu na izolační desky, nalepení desek, natažení stěrky, vtlačení výztužné tkaniny (1,65 m2/m2) a přehlazení stěrky. Položky obsahují 5,0 m parapetních lišt na m2.</t>
  </si>
  <si>
    <t>Položky zateplení fasád a soklů obsahují: nanesení lepicího tmelu na izolační desky, nalepení desek, zajištění talířovými hmoždinkami (6 ks/m2), natažení stěrky, vtlačení výztužné tkaniny (1,65 g/m2), přehlazení stěrky, kontaktní nátěr (vyžaduje -li to typ omítkoviny), povrchová úprava omítkou. Položky obsahují 0,14 m rohových lišt na m2. Položky pro zateplení minerální deskou obsahují vyrovnávací stěrku na armovací vrstvu. Tepelná izolace z minerálních desek s podélným vláknem TR10, ld =0,036 W/mK.</t>
  </si>
  <si>
    <t>V systému budou použity pouze schválené hmoždinky s Evropským technickým schválením dle ETAG 014. Pro zamezení vlivu tepelných mostů budou použity šroubovací hmoždinky se zátkou z izolantu pro zapuštěnou montáž včetně rozšiřujícího talíře.</t>
  </si>
  <si>
    <t>Klempířký prvek K/06</t>
  </si>
  <si>
    <t>Klempířký prvek K/12</t>
  </si>
  <si>
    <t>Klempířký prvek K/07</t>
  </si>
  <si>
    <t>Klempířký prvek K/17</t>
  </si>
  <si>
    <t>Klempířký prvek K/10</t>
  </si>
  <si>
    <t>Klempířký prvek K/16</t>
  </si>
  <si>
    <t>Během realizace bude ověřen účel větracích hlavic, v případě, že se jedná o hlavice sloužící k odvětání střešního pláště, budou tyto hlavice odstraněny, prostup bude zapěněn PUR pěnou. V opačném případě budou hlavice prodlouženy o tl. tepelné izolace tedy o 220 mm</t>
  </si>
  <si>
    <t>Klempířký prvek K/11</t>
  </si>
  <si>
    <t>V množství jsou započítány i větrací hlavice (6ks), u kterých bude ověřena jejich funkce, v případě, že budou tyto hlaviceodstraněny, je nutné odečíst je z množství této položky.</t>
  </si>
  <si>
    <t>Tepelná izolace ube upravena zabroušením do spádu atiky (min.3°)</t>
  </si>
  <si>
    <t>Dvoustupňová střešní vpusť DN 75 mm se svislým vtokem, s ochraným košem a s integovanou PVC manžetou, nástavec vpusti s bitumenovou manžetou</t>
  </si>
  <si>
    <t>Klempířký prvek K/01 - K/05</t>
  </si>
  <si>
    <t>Klempířký prvek K/08</t>
  </si>
  <si>
    <t>Klempířký prvek K/09</t>
  </si>
  <si>
    <t>Úprava podokapní žlab půlkruhového tvaru d 100 z pozinkovaného plechu. Zkrácení žlabu o tl. navrhované tepelné izolace. Klempířký prvek K/13</t>
  </si>
  <si>
    <t>Úprava střešního svodu kruhového tvaru d 80 z pozinkovaného plechu. Posunutí žlabu o tl. navrhované tepelné izolace, nové objímky s prodlouženým trnem o tl. navrhované tepelné izolace. Klempířký prvek K/14</t>
  </si>
  <si>
    <t>Demontáž stávajícího výlezu na střechu.</t>
  </si>
  <si>
    <t>zámečnický prvek Z/02</t>
  </si>
  <si>
    <t>Prodloužení elektrické skříně o tl. zateplení. Skříň z pozinkovaného plechu rozměru 180×240 mm bez zadní strany. Včetně nových dvířek. Na dvířkách budou provedeny značky a nápisy dle původních dvířek.</t>
  </si>
  <si>
    <t>Prodloužení elektrické skříně o tl. zateplení. Skříň z pozinkovaného plechu rozměru 320×520 mm bez zadní strany. Včetně nových dvířek. Na dvířkách budou provedeny značky a nápisy dle původních dvířek.</t>
  </si>
  <si>
    <t>Soupis stavebních prací dodávek a služeb</t>
  </si>
  <si>
    <t>62-001</t>
  </si>
  <si>
    <t>Oprava stávajících komínů, MVC, štuková, 
složitost 1-2</t>
  </si>
  <si>
    <t>Oprava komínů na střeše, otlučení stávající omítky, vyzdění nového zhlaví, přespárování, zaomítání MVC omítkou, složitost 1-2.</t>
  </si>
  <si>
    <t>Přípravné práce před provedením zateplovacích prací</t>
  </si>
  <si>
    <t>Demontáž a zpětná montáž prvků na fasádě. Stehování trhliny mezi třípodlažním objektem a zahradní terasou dl. 3,0 m</t>
  </si>
  <si>
    <t>Položky zateplení fasád a soklů obsahují: nanesení lepicího tmelu na izolační desky, nalepení desek, zajištění talířovými hmoždinkami (6 ks/m2), natažení stěrky, vtlačení výztužné tkaniny (1,65 m2/m2), přehlazení stěrky, kontaktní nátěr (vyžaduje -li to typ omítkoviny), povrchová úprava omítkou. Položky obsahují 0,14 m rohových lišt na m2. Tepelná izolace z expandované polystyrénové pěny s částic dvojí barvy šedá a bílá, ld=0,033 W/mK. Položka obsahuje dodávku a osazení rohového dilatačního profilu v délce 3,0 m v místě návaznosti zahradní terasy na třípodlažní objekt.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</si>
</sst>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000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b/>
      <sz val="10"/>
      <name val="Arial CE"/>
      <family val="2"/>
      <charset val="238"/>
    </font>
    <font>
      <u/>
      <sz val="8"/>
      <color theme="10"/>
      <name val="Trebuchet MS"/>
      <family val="2"/>
    </font>
    <font>
      <sz val="9"/>
      <color rgb="FF000000"/>
      <name val="敓潧⁥䥕ᬀ刲뙐̀☸+_x0008_"/>
      <charset val="238"/>
    </font>
    <font>
      <b/>
      <sz val="11"/>
      <color rgb="FF000000"/>
      <name val="敓潧⁥䥕ᬀ刲뙐̀☸+_x0008_"/>
      <charset val="238"/>
    </font>
    <font>
      <b/>
      <sz val="10"/>
      <color rgb="FF000000"/>
      <name val="敓潧⁥䥕ᬀ刲뙐̀☸+_x0008_"/>
      <charset val="238"/>
    </font>
    <font>
      <u/>
      <sz val="10"/>
      <color theme="10"/>
      <name val="Arial CE"/>
      <family val="2"/>
      <charset val="238"/>
    </font>
    <font>
      <sz val="8"/>
      <color rgb="FF008000"/>
      <name val="Arial CE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">
    <xf numFmtId="0" fontId="0" fillId="0" borderId="0"/>
    <xf numFmtId="0" fontId="1" fillId="0" borderId="0"/>
    <xf numFmtId="44" fontId="12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7" fillId="0" borderId="6" xfId="0" applyFont="1" applyBorder="1"/>
    <xf numFmtId="0" fontId="7" fillId="0" borderId="0" xfId="0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0" fillId="0" borderId="6" xfId="0" applyFont="1" applyBorder="1"/>
    <xf numFmtId="0" fontId="0" fillId="0" borderId="0" xfId="0" applyFont="1" applyBorder="1" applyAlignment="1">
      <alignment horizontal="right" vertical="center"/>
    </xf>
    <xf numFmtId="0" fontId="7" fillId="0" borderId="1" xfId="0" applyFont="1" applyBorder="1"/>
    <xf numFmtId="0" fontId="7" fillId="0" borderId="0" xfId="0" applyFont="1" applyBorder="1"/>
    <xf numFmtId="0" fontId="7" fillId="0" borderId="6" xfId="0" applyFont="1" applyBorder="1" applyAlignment="1"/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7" fillId="0" borderId="0" xfId="0" applyFont="1"/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1" fontId="7" fillId="0" borderId="10" xfId="0" applyNumberFormat="1" applyFont="1" applyBorder="1" applyAlignment="1">
      <alignment horizontal="right" vertical="center"/>
    </xf>
    <xf numFmtId="0" fontId="0" fillId="0" borderId="0" xfId="0" applyBorder="1" applyAlignment="1"/>
    <xf numFmtId="0" fontId="7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7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1" fontId="7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7" fillId="0" borderId="18" xfId="0" applyFont="1" applyFill="1" applyBorder="1" applyAlignment="1">
      <alignment horizontal="left" vertical="top"/>
    </xf>
    <xf numFmtId="0" fontId="7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20" xfId="0" applyBorder="1"/>
    <xf numFmtId="0" fontId="4" fillId="0" borderId="0" xfId="0" applyFont="1" applyAlignment="1">
      <alignment horizontal="left"/>
    </xf>
    <xf numFmtId="0" fontId="0" fillId="0" borderId="9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7" fillId="0" borderId="6" xfId="0" applyNumberFormat="1" applyFont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0" fillId="3" borderId="1" xfId="0" applyFont="1" applyFill="1" applyBorder="1" applyAlignment="1">
      <alignment horizontal="left" vertical="center" indent="1"/>
    </xf>
    <xf numFmtId="0" fontId="7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7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7" fillId="3" borderId="6" xfId="0" applyNumberFormat="1" applyFont="1" applyFill="1" applyBorder="1" applyAlignment="1">
      <alignment horizontal="left" vertical="center"/>
    </xf>
    <xf numFmtId="0" fontId="7" fillId="3" borderId="6" xfId="0" applyFont="1" applyFill="1" applyBorder="1"/>
    <xf numFmtId="0" fontId="7" fillId="3" borderId="6" xfId="0" applyFont="1" applyFill="1" applyBorder="1" applyAlignment="1"/>
    <xf numFmtId="0" fontId="7" fillId="3" borderId="8" xfId="0" applyFont="1" applyFill="1" applyBorder="1" applyAlignment="1"/>
    <xf numFmtId="49" fontId="7" fillId="0" borderId="0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right" vertical="center"/>
    </xf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6" fillId="3" borderId="27" xfId="0" applyNumberFormat="1" applyFont="1" applyFill="1" applyBorder="1" applyAlignment="1">
      <alignment vertical="center"/>
    </xf>
    <xf numFmtId="3" fontId="6" fillId="3" borderId="18" xfId="0" applyNumberFormat="1" applyFont="1" applyFill="1" applyBorder="1" applyAlignment="1">
      <alignment vertical="center"/>
    </xf>
    <xf numFmtId="3" fontId="6" fillId="3" borderId="18" xfId="0" applyNumberFormat="1" applyFont="1" applyFill="1" applyBorder="1" applyAlignment="1">
      <alignment vertical="center" wrapText="1"/>
    </xf>
    <xf numFmtId="3" fontId="6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9" fillId="3" borderId="28" xfId="0" applyNumberFormat="1" applyFont="1" applyFill="1" applyBorder="1" applyAlignment="1">
      <alignment horizontal="center" vertical="center" wrapText="1" shrinkToFit="1"/>
    </xf>
    <xf numFmtId="3" fontId="6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49" fontId="7" fillId="3" borderId="13" xfId="0" applyNumberFormat="1" applyFont="1" applyFill="1" applyBorder="1" applyAlignment="1">
      <alignment horizontal="left" vertical="center"/>
    </xf>
    <xf numFmtId="0" fontId="11" fillId="0" borderId="26" xfId="0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/>
    </xf>
    <xf numFmtId="0" fontId="6" fillId="0" borderId="26" xfId="0" applyFont="1" applyBorder="1"/>
    <xf numFmtId="0" fontId="0" fillId="0" borderId="1" xfId="0" applyFont="1" applyBorder="1" applyAlignment="1">
      <alignment horizontal="left" vertical="top" indent="1"/>
    </xf>
    <xf numFmtId="0" fontId="0" fillId="0" borderId="0" xfId="0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11" fillId="3" borderId="17" xfId="0" applyFont="1" applyFill="1" applyBorder="1" applyAlignment="1">
      <alignment horizontal="center" vertical="center" wrapText="1"/>
    </xf>
    <xf numFmtId="49" fontId="0" fillId="0" borderId="17" xfId="0" applyNumberFormat="1" applyFont="1" applyBorder="1" applyAlignment="1">
      <alignment vertical="center"/>
    </xf>
    <xf numFmtId="0" fontId="0" fillId="0" borderId="14" xfId="0" applyFont="1" applyBorder="1" applyAlignment="1">
      <alignment horizontal="left" vertical="center" indent="1"/>
    </xf>
    <xf numFmtId="0" fontId="0" fillId="0" borderId="12" xfId="0" applyFont="1" applyBorder="1" applyAlignment="1">
      <alignment horizontal="left" vertical="center"/>
    </xf>
    <xf numFmtId="0" fontId="0" fillId="0" borderId="12" xfId="0" applyFont="1" applyBorder="1"/>
    <xf numFmtId="0" fontId="0" fillId="0" borderId="12" xfId="0" applyFont="1" applyBorder="1" applyAlignment="1">
      <alignment horizontal="left" vertical="center" indent="1"/>
    </xf>
    <xf numFmtId="0" fontId="0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 indent="1"/>
    </xf>
    <xf numFmtId="0" fontId="7" fillId="3" borderId="11" xfId="0" applyFont="1" applyFill="1" applyBorder="1" applyAlignment="1">
      <alignment horizontal="left" vertical="center" indent="1"/>
    </xf>
    <xf numFmtId="0" fontId="7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horizontal="left" vertical="center"/>
    </xf>
    <xf numFmtId="4" fontId="7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ont="1" applyFill="1" applyBorder="1" applyAlignment="1">
      <alignment horizontal="left" vertical="center"/>
    </xf>
    <xf numFmtId="0" fontId="0" fillId="3" borderId="7" xfId="0" applyFont="1" applyFill="1" applyBorder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/>
    <xf numFmtId="4" fontId="7" fillId="0" borderId="2" xfId="0" applyNumberFormat="1" applyFont="1" applyFill="1" applyBorder="1" applyAlignment="1"/>
    <xf numFmtId="0" fontId="7" fillId="0" borderId="1" xfId="0" applyFont="1" applyFill="1" applyBorder="1" applyAlignment="1">
      <alignment horizontal="left" vertical="center"/>
    </xf>
    <xf numFmtId="49" fontId="1" fillId="0" borderId="1" xfId="0" applyNumberFormat="1" applyFont="1" applyBorder="1" applyAlignment="1">
      <alignment vertical="center"/>
    </xf>
    <xf numFmtId="4" fontId="13" fillId="5" borderId="33" xfId="0" applyNumberFormat="1" applyFont="1" applyFill="1" applyBorder="1" applyAlignment="1" applyProtection="1">
      <alignment vertical="top" shrinkToFit="1"/>
      <protection locked="0"/>
    </xf>
    <xf numFmtId="0" fontId="0" fillId="0" borderId="0" xfId="0" applyProtection="1"/>
    <xf numFmtId="0" fontId="0" fillId="0" borderId="29" xfId="0" applyFont="1" applyBorder="1" applyAlignment="1" applyProtection="1">
      <alignment vertical="center"/>
    </xf>
    <xf numFmtId="49" fontId="0" fillId="0" borderId="6" xfId="0" applyNumberForma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0" fontId="0" fillId="3" borderId="29" xfId="0" applyFill="1" applyBorder="1" applyProtection="1"/>
    <xf numFmtId="49" fontId="0" fillId="3" borderId="12" xfId="0" applyNumberFormat="1" applyFill="1" applyBorder="1" applyAlignment="1" applyProtection="1"/>
    <xf numFmtId="49" fontId="0" fillId="3" borderId="12" xfId="0" applyNumberFormat="1" applyFill="1" applyBorder="1" applyProtection="1"/>
    <xf numFmtId="0" fontId="0" fillId="3" borderId="12" xfId="0" applyFill="1" applyBorder="1" applyProtection="1"/>
    <xf numFmtId="0" fontId="0" fillId="3" borderId="32" xfId="0" applyFill="1" applyBorder="1" applyProtection="1"/>
    <xf numFmtId="0" fontId="0" fillId="3" borderId="35" xfId="0" applyFill="1" applyBorder="1" applyAlignment="1" applyProtection="1">
      <alignment vertical="center"/>
    </xf>
    <xf numFmtId="49" fontId="0" fillId="3" borderId="35" xfId="0" applyNumberFormat="1" applyFill="1" applyBorder="1" applyAlignment="1" applyProtection="1">
      <alignment vertical="center"/>
    </xf>
    <xf numFmtId="0" fontId="0" fillId="3" borderId="36" xfId="0" applyFill="1" applyBorder="1" applyAlignment="1" applyProtection="1">
      <alignment vertical="center"/>
    </xf>
    <xf numFmtId="0" fontId="0" fillId="3" borderId="35" xfId="0" applyFill="1" applyBorder="1" applyAlignment="1" applyProtection="1">
      <alignment vertical="center" wrapText="1"/>
    </xf>
    <xf numFmtId="0" fontId="0" fillId="3" borderId="29" xfId="0" applyFill="1" applyBorder="1" applyAlignment="1" applyProtection="1">
      <alignment vertical="center" wrapText="1"/>
    </xf>
    <xf numFmtId="0" fontId="13" fillId="0" borderId="26" xfId="0" applyFont="1" applyBorder="1" applyAlignment="1" applyProtection="1">
      <alignment vertical="top"/>
    </xf>
    <xf numFmtId="0" fontId="13" fillId="0" borderId="26" xfId="0" applyNumberFormat="1" applyFont="1" applyBorder="1" applyAlignment="1" applyProtection="1">
      <alignment vertical="top"/>
    </xf>
    <xf numFmtId="0" fontId="13" fillId="0" borderId="33" xfId="0" applyNumberFormat="1" applyFont="1" applyBorder="1" applyAlignment="1" applyProtection="1">
      <alignment horizontal="left" vertical="top" wrapText="1"/>
    </xf>
    <xf numFmtId="0" fontId="13" fillId="0" borderId="34" xfId="0" applyFont="1" applyBorder="1" applyAlignment="1" applyProtection="1">
      <alignment vertical="top" shrinkToFit="1"/>
    </xf>
    <xf numFmtId="164" fontId="13" fillId="0" borderId="33" xfId="0" applyNumberFormat="1" applyFont="1" applyBorder="1" applyAlignment="1" applyProtection="1">
      <alignment vertical="top" shrinkToFit="1"/>
    </xf>
    <xf numFmtId="4" fontId="13" fillId="0" borderId="33" xfId="0" applyNumberFormat="1" applyFont="1" applyBorder="1" applyAlignment="1" applyProtection="1">
      <alignment vertical="top" shrinkToFit="1"/>
    </xf>
    <xf numFmtId="0" fontId="13" fillId="0" borderId="33" xfId="0" applyFont="1" applyBorder="1" applyAlignment="1" applyProtection="1">
      <alignment vertical="top" shrinkToFit="1"/>
    </xf>
    <xf numFmtId="0" fontId="13" fillId="0" borderId="26" xfId="0" applyFont="1" applyBorder="1" applyAlignment="1" applyProtection="1">
      <alignment vertical="top" shrinkToFit="1"/>
    </xf>
    <xf numFmtId="0" fontId="13" fillId="0" borderId="35" xfId="0" applyFont="1" applyBorder="1" applyAlignment="1" applyProtection="1">
      <alignment vertical="top"/>
    </xf>
    <xf numFmtId="0" fontId="13" fillId="0" borderId="0" xfId="0" applyFont="1" applyProtection="1"/>
    <xf numFmtId="0" fontId="13" fillId="0" borderId="33" xfId="0" applyFont="1" applyBorder="1" applyAlignment="1" applyProtection="1">
      <alignment vertical="top"/>
    </xf>
    <xf numFmtId="0" fontId="14" fillId="0" borderId="33" xfId="0" quotePrefix="1" applyNumberFormat="1" applyFont="1" applyBorder="1" applyAlignment="1" applyProtection="1">
      <alignment horizontal="left" vertical="top" wrapText="1"/>
    </xf>
    <xf numFmtId="0" fontId="14" fillId="0" borderId="34" xfId="0" applyNumberFormat="1" applyFont="1" applyBorder="1" applyAlignment="1" applyProtection="1">
      <alignment vertical="top" wrapText="1" shrinkToFit="1"/>
    </xf>
    <xf numFmtId="164" fontId="14" fillId="0" borderId="33" xfId="0" applyNumberFormat="1" applyFont="1" applyBorder="1" applyAlignment="1" applyProtection="1">
      <alignment vertical="top" wrapText="1" shrinkToFit="1"/>
    </xf>
    <xf numFmtId="0" fontId="0" fillId="3" borderId="10" xfId="0" applyFill="1" applyBorder="1" applyAlignment="1" applyProtection="1">
      <alignment vertical="top"/>
    </xf>
    <xf numFmtId="0" fontId="0" fillId="3" borderId="10" xfId="0" applyNumberFormat="1" applyFill="1" applyBorder="1" applyAlignment="1" applyProtection="1">
      <alignment vertical="top"/>
    </xf>
    <xf numFmtId="0" fontId="0" fillId="3" borderId="30" xfId="0" applyNumberFormat="1" applyFill="1" applyBorder="1" applyAlignment="1" applyProtection="1">
      <alignment horizontal="left" vertical="top" wrapText="1"/>
    </xf>
    <xf numFmtId="0" fontId="0" fillId="3" borderId="41" xfId="0" applyFill="1" applyBorder="1" applyAlignment="1" applyProtection="1">
      <alignment vertical="top" shrinkToFit="1"/>
    </xf>
    <xf numFmtId="164" fontId="0" fillId="3" borderId="30" xfId="0" applyNumberFormat="1" applyFill="1" applyBorder="1" applyAlignment="1" applyProtection="1">
      <alignment vertical="top" shrinkToFit="1"/>
    </xf>
    <xf numFmtId="4" fontId="0" fillId="3" borderId="30" xfId="0" applyNumberFormat="1" applyFill="1" applyBorder="1" applyAlignment="1" applyProtection="1">
      <alignment vertical="top" shrinkToFit="1"/>
    </xf>
    <xf numFmtId="0" fontId="13" fillId="0" borderId="35" xfId="0" applyFont="1" applyBorder="1" applyProtection="1"/>
    <xf numFmtId="0" fontId="13" fillId="0" borderId="10" xfId="0" applyFont="1" applyBorder="1" applyAlignment="1" applyProtection="1">
      <alignment vertical="top"/>
    </xf>
    <xf numFmtId="0" fontId="13" fillId="0" borderId="10" xfId="0" applyNumberFormat="1" applyFont="1" applyBorder="1" applyAlignment="1" applyProtection="1">
      <alignment vertical="top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Protection="1"/>
    <xf numFmtId="0" fontId="1" fillId="0" borderId="1" xfId="0" applyFont="1" applyBorder="1" applyAlignment="1">
      <alignment horizontal="left" vertical="center" indent="1"/>
    </xf>
    <xf numFmtId="49" fontId="7" fillId="5" borderId="0" xfId="0" applyNumberFormat="1" applyFont="1" applyFill="1" applyBorder="1" applyAlignment="1" applyProtection="1">
      <alignment horizontal="left" vertical="center"/>
      <protection locked="0"/>
    </xf>
    <xf numFmtId="49" fontId="7" fillId="5" borderId="6" xfId="0" applyNumberFormat="1" applyFont="1" applyFill="1" applyBorder="1" applyAlignment="1" applyProtection="1">
      <alignment horizontal="right" vertical="center"/>
      <protection locked="0"/>
    </xf>
    <xf numFmtId="49" fontId="17" fillId="6" borderId="42" xfId="0" applyNumberFormat="1" applyFont="1" applyFill="1" applyBorder="1" applyAlignment="1" applyProtection="1">
      <alignment horizontal="left" wrapText="1"/>
    </xf>
    <xf numFmtId="0" fontId="17" fillId="6" borderId="42" xfId="0" applyNumberFormat="1" applyFont="1" applyFill="1" applyBorder="1" applyAlignment="1" applyProtection="1">
      <alignment horizontal="left" wrapText="1"/>
    </xf>
    <xf numFmtId="4" fontId="17" fillId="6" borderId="42" xfId="0" applyNumberFormat="1" applyFont="1" applyFill="1" applyBorder="1" applyAlignment="1" applyProtection="1">
      <alignment horizontal="left" wrapText="1"/>
    </xf>
    <xf numFmtId="49" fontId="18" fillId="7" borderId="42" xfId="0" applyNumberFormat="1" applyFont="1" applyFill="1" applyBorder="1" applyAlignment="1" applyProtection="1">
      <alignment horizontal="left" wrapText="1"/>
    </xf>
    <xf numFmtId="0" fontId="18" fillId="7" borderId="42" xfId="0" applyNumberFormat="1" applyFont="1" applyFill="1" applyBorder="1" applyAlignment="1" applyProtection="1">
      <alignment horizontal="left" wrapText="1"/>
    </xf>
    <xf numFmtId="4" fontId="18" fillId="7" borderId="42" xfId="0" applyNumberFormat="1" applyFont="1" applyFill="1" applyBorder="1" applyAlignment="1" applyProtection="1">
      <alignment horizontal="right" wrapText="1"/>
    </xf>
    <xf numFmtId="49" fontId="19" fillId="8" borderId="42" xfId="0" applyNumberFormat="1" applyFont="1" applyFill="1" applyBorder="1" applyAlignment="1" applyProtection="1">
      <alignment horizontal="left" wrapText="1"/>
    </xf>
    <xf numFmtId="0" fontId="19" fillId="8" borderId="42" xfId="0" applyNumberFormat="1" applyFont="1" applyFill="1" applyBorder="1" applyAlignment="1" applyProtection="1">
      <alignment horizontal="left" wrapText="1"/>
    </xf>
    <xf numFmtId="49" fontId="17" fillId="9" borderId="42" xfId="0" applyNumberFormat="1" applyFont="1" applyFill="1" applyBorder="1" applyAlignment="1" applyProtection="1">
      <alignment horizontal="left" wrapText="1"/>
    </xf>
    <xf numFmtId="0" fontId="17" fillId="9" borderId="42" xfId="0" applyNumberFormat="1" applyFont="1" applyFill="1" applyBorder="1" applyAlignment="1" applyProtection="1">
      <alignment horizontal="left" wrapText="1"/>
    </xf>
    <xf numFmtId="4" fontId="17" fillId="9" borderId="42" xfId="0" applyNumberFormat="1" applyFont="1" applyFill="1" applyBorder="1" applyAlignment="1" applyProtection="1">
      <alignment horizontal="left" wrapText="1"/>
    </xf>
    <xf numFmtId="4" fontId="17" fillId="9" borderId="42" xfId="0" applyNumberFormat="1" applyFont="1" applyFill="1" applyBorder="1" applyAlignment="1" applyProtection="1">
      <alignment horizontal="right" wrapText="1"/>
    </xf>
    <xf numFmtId="4" fontId="19" fillId="8" borderId="42" xfId="0" applyNumberFormat="1" applyFont="1" applyFill="1" applyBorder="1" applyAlignment="1" applyProtection="1">
      <alignment horizontal="right" wrapText="1"/>
    </xf>
    <xf numFmtId="44" fontId="18" fillId="7" borderId="42" xfId="2" applyFont="1" applyFill="1" applyBorder="1" applyAlignment="1" applyProtection="1">
      <alignment horizontal="right" wrapText="1"/>
    </xf>
    <xf numFmtId="4" fontId="17" fillId="5" borderId="42" xfId="0" applyNumberFormat="1" applyFont="1" applyFill="1" applyBorder="1" applyAlignment="1" applyProtection="1">
      <alignment horizontal="right" wrapText="1"/>
      <protection locked="0"/>
    </xf>
    <xf numFmtId="0" fontId="13" fillId="0" borderId="35" xfId="0" applyFont="1" applyBorder="1" applyAlignment="1" applyProtection="1">
      <alignment vertical="center"/>
    </xf>
    <xf numFmtId="0" fontId="13" fillId="0" borderId="36" xfId="0" applyFont="1" applyBorder="1" applyAlignment="1" applyProtection="1">
      <alignment vertical="top"/>
    </xf>
    <xf numFmtId="0" fontId="13" fillId="0" borderId="36" xfId="0" applyNumberFormat="1" applyFont="1" applyBorder="1" applyAlignment="1" applyProtection="1">
      <alignment vertical="top"/>
    </xf>
    <xf numFmtId="0" fontId="13" fillId="0" borderId="35" xfId="0" applyNumberFormat="1" applyFont="1" applyBorder="1" applyAlignment="1" applyProtection="1">
      <alignment horizontal="left" vertical="top" wrapText="1"/>
    </xf>
    <xf numFmtId="0" fontId="13" fillId="0" borderId="37" xfId="0" applyFont="1" applyBorder="1" applyAlignment="1" applyProtection="1">
      <alignment vertical="top" shrinkToFit="1"/>
    </xf>
    <xf numFmtId="164" fontId="13" fillId="0" borderId="35" xfId="0" applyNumberFormat="1" applyFont="1" applyBorder="1" applyAlignment="1" applyProtection="1">
      <alignment vertical="top" shrinkToFit="1"/>
    </xf>
    <xf numFmtId="4" fontId="13" fillId="5" borderId="35" xfId="0" applyNumberFormat="1" applyFont="1" applyFill="1" applyBorder="1" applyAlignment="1" applyProtection="1">
      <alignment vertical="top" shrinkToFit="1"/>
      <protection locked="0"/>
    </xf>
    <xf numFmtId="4" fontId="13" fillId="0" borderId="35" xfId="0" applyNumberFormat="1" applyFont="1" applyBorder="1" applyAlignment="1" applyProtection="1">
      <alignment vertical="top" shrinkToFit="1"/>
    </xf>
    <xf numFmtId="0" fontId="13" fillId="0" borderId="35" xfId="0" applyFont="1" applyBorder="1" applyAlignment="1" applyProtection="1">
      <alignment vertical="top" shrinkToFit="1"/>
    </xf>
    <xf numFmtId="0" fontId="13" fillId="0" borderId="36" xfId="0" applyFont="1" applyBorder="1" applyAlignment="1" applyProtection="1">
      <alignment vertical="top" shrinkToFit="1"/>
    </xf>
    <xf numFmtId="4" fontId="0" fillId="3" borderId="33" xfId="0" applyNumberFormat="1" applyFill="1" applyBorder="1" applyAlignment="1" applyProtection="1">
      <alignment vertical="top" shrinkToFit="1"/>
    </xf>
    <xf numFmtId="0" fontId="13" fillId="0" borderId="34" xfId="0" applyFont="1" applyBorder="1" applyAlignment="1" applyProtection="1">
      <alignment vertical="top"/>
    </xf>
    <xf numFmtId="0" fontId="3" fillId="2" borderId="0" xfId="0" applyFont="1" applyFill="1" applyAlignment="1">
      <alignment horizontal="left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1" fillId="3" borderId="35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/>
    </xf>
    <xf numFmtId="4" fontId="0" fillId="0" borderId="35" xfId="0" applyNumberFormat="1" applyFont="1" applyBorder="1" applyAlignment="1">
      <alignment vertical="center"/>
    </xf>
    <xf numFmtId="4" fontId="0" fillId="0" borderId="38" xfId="0" applyNumberFormat="1" applyFont="1" applyBorder="1" applyAlignment="1">
      <alignment vertical="center"/>
    </xf>
    <xf numFmtId="0" fontId="11" fillId="3" borderId="15" xfId="0" applyFont="1" applyFill="1" applyBorder="1" applyAlignment="1">
      <alignment horizontal="left" vertical="center" wrapText="1"/>
    </xf>
    <xf numFmtId="0" fontId="11" fillId="3" borderId="12" xfId="0" applyFont="1" applyFill="1" applyBorder="1" applyAlignment="1">
      <alignment horizontal="left" vertical="center" wrapText="1"/>
    </xf>
    <xf numFmtId="0" fontId="11" fillId="3" borderId="22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7" fillId="0" borderId="15" xfId="0" applyNumberFormat="1" applyFont="1" applyBorder="1" applyAlignment="1">
      <alignment horizontal="right" vertical="center"/>
    </xf>
    <xf numFmtId="4" fontId="7" fillId="0" borderId="12" xfId="0" applyNumberFormat="1" applyFont="1" applyBorder="1" applyAlignment="1">
      <alignment horizontal="right" vertical="center"/>
    </xf>
    <xf numFmtId="4" fontId="7" fillId="0" borderId="15" xfId="0" applyNumberFormat="1" applyFont="1" applyBorder="1" applyAlignment="1">
      <alignment vertical="center"/>
    </xf>
    <xf numFmtId="4" fontId="7" fillId="0" borderId="12" xfId="0" applyNumberFormat="1" applyFont="1" applyBorder="1" applyAlignment="1">
      <alignment vertical="center"/>
    </xf>
    <xf numFmtId="4" fontId="7" fillId="4" borderId="21" xfId="0" applyNumberFormat="1" applyFont="1" applyFill="1" applyBorder="1" applyAlignment="1">
      <alignment vertical="center"/>
    </xf>
    <xf numFmtId="4" fontId="7" fillId="4" borderId="40" xfId="0" applyNumberFormat="1" applyFont="1" applyFill="1" applyBorder="1" applyAlignment="1">
      <alignment vertical="center"/>
    </xf>
    <xf numFmtId="49" fontId="20" fillId="0" borderId="36" xfId="3" applyNumberFormat="1" applyFont="1" applyBorder="1" applyAlignment="1">
      <alignment horizontal="left" vertical="center" wrapText="1"/>
    </xf>
    <xf numFmtId="49" fontId="20" fillId="0" borderId="18" xfId="3" applyNumberFormat="1" applyFont="1" applyBorder="1" applyAlignment="1">
      <alignment horizontal="left" vertical="center" wrapText="1"/>
    </xf>
    <xf numFmtId="49" fontId="20" fillId="0" borderId="37" xfId="3" applyNumberFormat="1" applyFont="1" applyBorder="1" applyAlignment="1">
      <alignment horizontal="left" vertical="center" wrapText="1"/>
    </xf>
    <xf numFmtId="49" fontId="20" fillId="0" borderId="26" xfId="3" applyNumberFormat="1" applyFont="1" applyBorder="1" applyAlignment="1">
      <alignment horizontal="left" vertical="center" wrapText="1"/>
    </xf>
    <xf numFmtId="49" fontId="20" fillId="0" borderId="0" xfId="3" applyNumberFormat="1" applyFont="1" applyBorder="1" applyAlignment="1">
      <alignment horizontal="left" vertical="center" wrapText="1"/>
    </xf>
    <xf numFmtId="49" fontId="20" fillId="0" borderId="34" xfId="3" applyNumberFormat="1" applyFont="1" applyBorder="1" applyAlignment="1">
      <alignment horizontal="left" vertical="center" wrapText="1"/>
    </xf>
    <xf numFmtId="0" fontId="1" fillId="4" borderId="14" xfId="0" applyFont="1" applyFill="1" applyBorder="1" applyAlignment="1">
      <alignment horizontal="left" vertical="center"/>
    </xf>
    <xf numFmtId="0" fontId="0" fillId="4" borderId="12" xfId="0" applyFont="1" applyFill="1" applyBorder="1" applyAlignment="1">
      <alignment horizontal="left" vertical="center"/>
    </xf>
    <xf numFmtId="0" fontId="0" fillId="4" borderId="22" xfId="0" applyFont="1" applyFill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right" vertical="center"/>
    </xf>
    <xf numFmtId="4" fontId="7" fillId="0" borderId="6" xfId="0" applyNumberFormat="1" applyFont="1" applyBorder="1" applyAlignment="1">
      <alignment horizontal="right" vertical="center"/>
    </xf>
    <xf numFmtId="4" fontId="7" fillId="3" borderId="7" xfId="0" applyNumberFormat="1" applyFont="1" applyFill="1" applyBorder="1" applyAlignment="1">
      <alignment horizontal="right" vertical="center"/>
    </xf>
    <xf numFmtId="2" fontId="7" fillId="3" borderId="7" xfId="0" applyNumberFormat="1" applyFont="1" applyFill="1" applyBorder="1" applyAlignment="1">
      <alignment horizontal="right" vertical="center"/>
    </xf>
    <xf numFmtId="49" fontId="5" fillId="3" borderId="18" xfId="0" applyNumberFormat="1" applyFont="1" applyFill="1" applyBorder="1" applyAlignment="1">
      <alignment horizontal="left" vertical="center"/>
    </xf>
    <xf numFmtId="49" fontId="5" fillId="3" borderId="19" xfId="0" applyNumberFormat="1" applyFont="1" applyFill="1" applyBorder="1" applyAlignment="1">
      <alignment horizontal="left" vertical="center"/>
    </xf>
    <xf numFmtId="4" fontId="0" fillId="0" borderId="33" xfId="0" applyNumberFormat="1" applyFont="1" applyBorder="1" applyAlignment="1">
      <alignment vertical="center"/>
    </xf>
    <xf numFmtId="4" fontId="0" fillId="0" borderId="39" xfId="0" applyNumberFormat="1" applyFont="1" applyBorder="1" applyAlignment="1">
      <alignment vertical="center"/>
    </xf>
    <xf numFmtId="49" fontId="7" fillId="5" borderId="0" xfId="0" applyNumberFormat="1" applyFont="1" applyFill="1" applyBorder="1" applyAlignment="1" applyProtection="1">
      <alignment horizontal="left" vertical="center"/>
      <protection locked="0"/>
    </xf>
    <xf numFmtId="49" fontId="7" fillId="5" borderId="6" xfId="0" applyNumberFormat="1" applyFont="1" applyFill="1" applyBorder="1" applyAlignment="1" applyProtection="1">
      <alignment horizontal="left" vertical="center"/>
      <protection locked="0"/>
    </xf>
    <xf numFmtId="49" fontId="15" fillId="0" borderId="31" xfId="0" applyNumberFormat="1" applyFont="1" applyBorder="1" applyAlignment="1" applyProtection="1">
      <alignment horizontal="center" vertical="center"/>
    </xf>
    <xf numFmtId="49" fontId="15" fillId="0" borderId="12" xfId="0" applyNumberFormat="1" applyFont="1" applyBorder="1" applyAlignment="1" applyProtection="1">
      <alignment horizontal="center" vertical="center"/>
    </xf>
    <xf numFmtId="49" fontId="15" fillId="0" borderId="32" xfId="0" applyNumberFormat="1" applyFont="1" applyBorder="1" applyAlignment="1" applyProtection="1">
      <alignment horizontal="center" vertical="center"/>
    </xf>
    <xf numFmtId="0" fontId="5" fillId="0" borderId="31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/>
    </xf>
    <xf numFmtId="0" fontId="5" fillId="0" borderId="32" xfId="0" applyFont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6" xfId="0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32" xfId="0" applyBorder="1" applyAlignment="1" applyProtection="1">
      <alignment vertical="center"/>
    </xf>
    <xf numFmtId="0" fontId="21" fillId="0" borderId="26" xfId="0" applyNumberFormat="1" applyFont="1" applyBorder="1" applyAlignment="1" applyProtection="1">
      <alignment horizontal="left" vertical="top" wrapText="1"/>
    </xf>
    <xf numFmtId="0" fontId="21" fillId="0" borderId="0" xfId="0" applyNumberFormat="1" applyFont="1" applyBorder="1" applyAlignment="1" applyProtection="1">
      <alignment horizontal="left" vertical="top" wrapText="1"/>
    </xf>
    <xf numFmtId="0" fontId="21" fillId="0" borderId="34" xfId="0" applyNumberFormat="1" applyFont="1" applyBorder="1" applyAlignment="1" applyProtection="1">
      <alignment horizontal="left" vertical="top" wrapText="1"/>
    </xf>
    <xf numFmtId="0" fontId="21" fillId="0" borderId="10" xfId="0" applyNumberFormat="1" applyFont="1" applyBorder="1" applyAlignment="1" applyProtection="1">
      <alignment horizontal="left" vertical="top" wrapText="1"/>
    </xf>
    <xf numFmtId="0" fontId="21" fillId="0" borderId="6" xfId="0" applyNumberFormat="1" applyFont="1" applyBorder="1" applyAlignment="1" applyProtection="1">
      <alignment horizontal="left" vertical="top" wrapText="1"/>
    </xf>
    <xf numFmtId="0" fontId="21" fillId="0" borderId="41" xfId="0" applyNumberFormat="1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17" fillId="10" borderId="42" xfId="0" applyNumberFormat="1" applyFont="1" applyFill="1" applyBorder="1" applyAlignment="1" applyProtection="1">
      <alignment horizontal="right" wrapText="1"/>
    </xf>
    <xf numFmtId="0" fontId="7" fillId="0" borderId="6" xfId="0" applyFont="1" applyBorder="1" applyAlignment="1" applyProtection="1">
      <alignment horizontal="center" vertical="top"/>
      <protection locked="0"/>
    </xf>
    <xf numFmtId="0" fontId="0" fillId="0" borderId="0" xfId="0" applyBorder="1" applyProtection="1">
      <protection locked="0"/>
    </xf>
    <xf numFmtId="49" fontId="7" fillId="0" borderId="18" xfId="0" applyNumberFormat="1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49" fontId="7" fillId="0" borderId="0" xfId="0" applyNumberFormat="1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49" fontId="7" fillId="0" borderId="0" xfId="0" applyNumberFormat="1" applyFont="1" applyBorder="1" applyAlignment="1" applyProtection="1">
      <alignment horizontal="left" vertical="center"/>
      <protection locked="0"/>
    </xf>
    <xf numFmtId="49" fontId="7" fillId="0" borderId="6" xfId="0" applyNumberFormat="1" applyFont="1" applyBorder="1" applyAlignment="1" applyProtection="1">
      <alignment horizontal="right" vertical="center"/>
      <protection locked="0"/>
    </xf>
    <xf numFmtId="49" fontId="7" fillId="0" borderId="6" xfId="0" applyNumberFormat="1" applyFont="1" applyBorder="1" applyAlignment="1" applyProtection="1">
      <alignment horizontal="left" vertical="center"/>
      <protection locked="0"/>
    </xf>
    <xf numFmtId="0" fontId="0" fillId="0" borderId="6" xfId="0" applyFont="1" applyBorder="1" applyAlignment="1" applyProtection="1">
      <alignment horizontal="right" vertical="center"/>
      <protection locked="0"/>
    </xf>
    <xf numFmtId="0" fontId="7" fillId="0" borderId="6" xfId="0" applyFont="1" applyBorder="1" applyAlignment="1" applyProtection="1">
      <alignment vertical="center"/>
      <protection locked="0"/>
    </xf>
  </cellXfs>
  <cellStyles count="4">
    <cellStyle name="Hypertextový odkaz" xfId="3" builtinId="8"/>
    <cellStyle name="Měna" xfId="2" builtinId="4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7F9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2" t="s">
        <v>27</v>
      </c>
    </row>
    <row r="2" spans="1:7" ht="57.75" customHeight="1">
      <c r="A2" s="200" t="s">
        <v>28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C29" sqref="C2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2" t="s">
        <v>25</v>
      </c>
      <c r="B1" s="229" t="s">
        <v>491</v>
      </c>
      <c r="C1" s="230"/>
      <c r="D1" s="230"/>
      <c r="E1" s="230"/>
      <c r="F1" s="230"/>
      <c r="G1" s="230"/>
      <c r="H1" s="230"/>
      <c r="I1" s="230"/>
      <c r="J1" s="231"/>
    </row>
    <row r="2" spans="1:15" ht="23.25" customHeight="1">
      <c r="A2" s="4"/>
      <c r="B2" s="68" t="s">
        <v>29</v>
      </c>
      <c r="C2" s="69"/>
      <c r="D2" s="236" t="s">
        <v>33</v>
      </c>
      <c r="E2" s="236"/>
      <c r="F2" s="236"/>
      <c r="G2" s="236"/>
      <c r="H2" s="236"/>
      <c r="I2" s="236"/>
      <c r="J2" s="237"/>
      <c r="O2" s="2"/>
    </row>
    <row r="3" spans="1:15" ht="23.25" hidden="1" customHeight="1">
      <c r="A3" s="4"/>
      <c r="B3" s="70" t="s">
        <v>31</v>
      </c>
      <c r="C3" s="69"/>
      <c r="D3" s="71"/>
      <c r="E3" s="71"/>
      <c r="F3" s="72"/>
      <c r="G3" s="72"/>
      <c r="H3" s="69"/>
      <c r="I3" s="73"/>
      <c r="J3" s="74"/>
    </row>
    <row r="4" spans="1:15" ht="23.25" hidden="1" customHeight="1">
      <c r="A4" s="4"/>
      <c r="B4" s="75" t="s">
        <v>32</v>
      </c>
      <c r="C4" s="76"/>
      <c r="D4" s="77"/>
      <c r="E4" s="77"/>
      <c r="F4" s="78"/>
      <c r="G4" s="79"/>
      <c r="H4" s="78"/>
      <c r="I4" s="79"/>
      <c r="J4" s="80"/>
    </row>
    <row r="5" spans="1:15" ht="24" customHeight="1">
      <c r="A5" s="4"/>
      <c r="B5" s="41" t="s">
        <v>19</v>
      </c>
      <c r="C5" s="5"/>
      <c r="D5" s="81" t="s">
        <v>34</v>
      </c>
      <c r="E5" s="21"/>
      <c r="F5" s="21"/>
      <c r="G5" s="21"/>
      <c r="H5" s="24" t="s">
        <v>22</v>
      </c>
      <c r="I5" s="81" t="s">
        <v>38</v>
      </c>
      <c r="J5" s="11"/>
    </row>
    <row r="6" spans="1:15" ht="15.75" customHeight="1">
      <c r="A6" s="4"/>
      <c r="B6" s="36"/>
      <c r="C6" s="21"/>
      <c r="D6" s="81" t="s">
        <v>35</v>
      </c>
      <c r="E6" s="21"/>
      <c r="F6" s="21"/>
      <c r="G6" s="21"/>
      <c r="H6" s="24" t="s">
        <v>23</v>
      </c>
      <c r="I6" s="81" t="s">
        <v>39</v>
      </c>
      <c r="J6" s="11"/>
    </row>
    <row r="7" spans="1:15" ht="15.75" customHeight="1">
      <c r="A7" s="4"/>
      <c r="B7" s="37"/>
      <c r="C7" s="82" t="s">
        <v>37</v>
      </c>
      <c r="D7" s="67" t="s">
        <v>36</v>
      </c>
      <c r="E7" s="29"/>
      <c r="F7" s="29"/>
      <c r="G7" s="29"/>
      <c r="H7" s="31"/>
      <c r="I7" s="29"/>
      <c r="J7" s="43"/>
    </row>
    <row r="8" spans="1:15" ht="24" hidden="1" customHeight="1">
      <c r="A8" s="4"/>
      <c r="B8" s="41" t="s">
        <v>18</v>
      </c>
      <c r="C8" s="5"/>
      <c r="D8" s="30"/>
      <c r="E8" s="5"/>
      <c r="F8" s="5"/>
      <c r="G8" s="39"/>
      <c r="H8" s="24" t="s">
        <v>22</v>
      </c>
      <c r="I8" s="28"/>
      <c r="J8" s="11"/>
    </row>
    <row r="9" spans="1:15" ht="15.75" hidden="1" customHeight="1">
      <c r="A9" s="4"/>
      <c r="B9" s="4"/>
      <c r="C9" s="5"/>
      <c r="D9" s="30"/>
      <c r="E9" s="5"/>
      <c r="F9" s="5"/>
      <c r="G9" s="39"/>
      <c r="H9" s="24" t="s">
        <v>23</v>
      </c>
      <c r="I9" s="28"/>
      <c r="J9" s="11"/>
    </row>
    <row r="10" spans="1:15" ht="15.75" hidden="1" customHeight="1">
      <c r="A10" s="4"/>
      <c r="B10" s="44"/>
      <c r="C10" s="22"/>
      <c r="D10" s="40"/>
      <c r="E10" s="47"/>
      <c r="F10" s="47"/>
      <c r="G10" s="45"/>
      <c r="H10" s="45"/>
      <c r="I10" s="46"/>
      <c r="J10" s="43"/>
    </row>
    <row r="11" spans="1:15" ht="24" customHeight="1">
      <c r="A11" s="4"/>
      <c r="B11" s="41" t="s">
        <v>17</v>
      </c>
      <c r="C11" s="267"/>
      <c r="D11" s="268" t="s">
        <v>40</v>
      </c>
      <c r="E11" s="268"/>
      <c r="F11" s="268"/>
      <c r="G11" s="268"/>
      <c r="H11" s="269" t="s">
        <v>22</v>
      </c>
      <c r="I11" s="270" t="s">
        <v>44</v>
      </c>
      <c r="J11" s="11"/>
    </row>
    <row r="12" spans="1:15" ht="15.75" customHeight="1">
      <c r="A12" s="4"/>
      <c r="B12" s="36"/>
      <c r="C12" s="271"/>
      <c r="D12" s="272" t="s">
        <v>41</v>
      </c>
      <c r="E12" s="272"/>
      <c r="F12" s="272"/>
      <c r="G12" s="272"/>
      <c r="H12" s="269" t="s">
        <v>23</v>
      </c>
      <c r="I12" s="270"/>
      <c r="J12" s="11"/>
    </row>
    <row r="13" spans="1:15" ht="15.75" customHeight="1">
      <c r="A13" s="4"/>
      <c r="B13" s="37"/>
      <c r="C13" s="273" t="s">
        <v>43</v>
      </c>
      <c r="D13" s="274" t="s">
        <v>42</v>
      </c>
      <c r="E13" s="274"/>
      <c r="F13" s="274"/>
      <c r="G13" s="274"/>
      <c r="H13" s="275"/>
      <c r="I13" s="276"/>
      <c r="J13" s="43"/>
    </row>
    <row r="14" spans="1:15" ht="6" hidden="1" customHeight="1">
      <c r="A14" s="4"/>
      <c r="B14" s="56"/>
      <c r="C14" s="57"/>
      <c r="D14" s="58"/>
      <c r="E14" s="59"/>
      <c r="F14" s="59"/>
      <c r="G14" s="59"/>
      <c r="H14" s="60"/>
      <c r="I14" s="59"/>
      <c r="J14" s="61"/>
    </row>
    <row r="15" spans="1:15" ht="24" customHeight="1">
      <c r="A15" s="4"/>
      <c r="B15" s="170" t="s">
        <v>356</v>
      </c>
      <c r="C15" s="5"/>
      <c r="D15" s="240"/>
      <c r="E15" s="240"/>
      <c r="F15" s="240"/>
      <c r="G15" s="240"/>
      <c r="H15" s="24" t="s">
        <v>22</v>
      </c>
      <c r="I15" s="171"/>
      <c r="J15" s="11"/>
    </row>
    <row r="16" spans="1:15" ht="15.75" customHeight="1">
      <c r="A16" s="4"/>
      <c r="B16" s="36"/>
      <c r="C16" s="21"/>
      <c r="D16" s="240"/>
      <c r="E16" s="240"/>
      <c r="F16" s="240"/>
      <c r="G16" s="240"/>
      <c r="H16" s="24" t="s">
        <v>23</v>
      </c>
      <c r="I16" s="171"/>
      <c r="J16" s="11"/>
    </row>
    <row r="17" spans="1:10" ht="15.75" customHeight="1">
      <c r="A17" s="4"/>
      <c r="B17" s="37"/>
      <c r="C17" s="172"/>
      <c r="D17" s="241"/>
      <c r="E17" s="241"/>
      <c r="F17" s="241"/>
      <c r="G17" s="241"/>
      <c r="H17" s="31"/>
      <c r="I17" s="29"/>
      <c r="J17" s="43"/>
    </row>
    <row r="18" spans="1:10" ht="24" customHeight="1">
      <c r="A18" s="4"/>
      <c r="B18" s="4"/>
      <c r="C18" s="5"/>
      <c r="D18" s="5"/>
      <c r="E18" s="5"/>
      <c r="F18" s="5"/>
      <c r="G18" s="39"/>
      <c r="H18" s="5"/>
      <c r="I18" s="39"/>
      <c r="J18" s="11"/>
    </row>
    <row r="19" spans="1:10" ht="24" customHeight="1">
      <c r="A19" s="4"/>
      <c r="B19" s="108" t="s">
        <v>15</v>
      </c>
      <c r="C19" s="210" t="s">
        <v>50</v>
      </c>
      <c r="D19" s="211"/>
      <c r="E19" s="211"/>
      <c r="F19" s="211"/>
      <c r="G19" s="211"/>
      <c r="H19" s="212"/>
      <c r="I19" s="206" t="s">
        <v>51</v>
      </c>
      <c r="J19" s="207"/>
    </row>
    <row r="20" spans="1:10" ht="24" customHeight="1">
      <c r="A20" s="4"/>
      <c r="B20" s="109" t="s">
        <v>47</v>
      </c>
      <c r="C20" s="220" t="s">
        <v>53</v>
      </c>
      <c r="D20" s="221"/>
      <c r="E20" s="221"/>
      <c r="F20" s="221"/>
      <c r="G20" s="221"/>
      <c r="H20" s="222"/>
      <c r="I20" s="208">
        <f>D.1.1!G252+D.1.1!G249+D.1.1!G247+D.1.1!G240+D.1.1!G230+D.1.1!G184+D.1.1!G172+D.1.1!G168+D.1.1!G155+D.1.1!G98+D.1.1!G28+D.1.1!G9</f>
        <v>0</v>
      </c>
      <c r="J20" s="209"/>
    </row>
    <row r="21" spans="1:10" ht="24" customHeight="1">
      <c r="A21" s="4"/>
      <c r="B21" s="127" t="s">
        <v>49</v>
      </c>
      <c r="C21" s="223" t="s">
        <v>48</v>
      </c>
      <c r="D21" s="224"/>
      <c r="E21" s="224"/>
      <c r="F21" s="224"/>
      <c r="G21" s="224"/>
      <c r="H21" s="225"/>
      <c r="I21" s="238">
        <f>'D.1.4g)'!I50</f>
        <v>0</v>
      </c>
      <c r="J21" s="239"/>
    </row>
    <row r="22" spans="1:10" ht="24" customHeight="1">
      <c r="A22" s="4"/>
      <c r="B22" s="226" t="s">
        <v>1</v>
      </c>
      <c r="C22" s="227"/>
      <c r="D22" s="227"/>
      <c r="E22" s="227"/>
      <c r="F22" s="227"/>
      <c r="G22" s="227"/>
      <c r="H22" s="228"/>
      <c r="I22" s="218">
        <f>SUM(I20:I21)</f>
        <v>0</v>
      </c>
      <c r="J22" s="219"/>
    </row>
    <row r="23" spans="1:10" ht="15" customHeight="1">
      <c r="A23" s="4"/>
      <c r="B23" s="122"/>
      <c r="C23" s="123"/>
      <c r="D23" s="123"/>
      <c r="E23" s="123"/>
      <c r="F23" s="123"/>
      <c r="G23" s="123"/>
      <c r="H23" s="123"/>
      <c r="I23" s="124"/>
      <c r="J23" s="125"/>
    </row>
    <row r="24" spans="1:10" ht="15" customHeight="1">
      <c r="A24" s="4"/>
      <c r="B24" s="126" t="s">
        <v>52</v>
      </c>
      <c r="C24" s="123"/>
      <c r="D24" s="123"/>
      <c r="E24" s="123"/>
      <c r="F24" s="123"/>
      <c r="G24" s="123"/>
      <c r="H24" s="123"/>
      <c r="I24" s="124"/>
      <c r="J24" s="125"/>
    </row>
    <row r="25" spans="1:10" ht="15" customHeight="1">
      <c r="A25" s="4"/>
      <c r="B25" s="126"/>
      <c r="C25" s="123"/>
      <c r="D25" s="123"/>
      <c r="E25" s="123"/>
      <c r="F25" s="123"/>
      <c r="G25" s="123"/>
      <c r="H25" s="123"/>
      <c r="I25" s="124"/>
      <c r="J25" s="125"/>
    </row>
    <row r="26" spans="1:10" ht="24" customHeight="1">
      <c r="A26" s="4"/>
      <c r="B26" s="105"/>
      <c r="C26" s="106"/>
      <c r="D26" s="107"/>
      <c r="E26" s="21"/>
      <c r="F26" s="21"/>
      <c r="G26" s="21"/>
      <c r="H26" s="24"/>
      <c r="I26" s="21"/>
      <c r="J26" s="11"/>
    </row>
    <row r="27" spans="1:10" ht="33" customHeight="1">
      <c r="A27" s="4"/>
      <c r="B27" s="55" t="s">
        <v>21</v>
      </c>
      <c r="C27" s="49"/>
      <c r="D27" s="50"/>
      <c r="E27" s="54"/>
      <c r="F27" s="52"/>
      <c r="G27" s="42"/>
      <c r="H27" s="42"/>
      <c r="I27" s="42"/>
      <c r="J27" s="53"/>
    </row>
    <row r="28" spans="1:10" ht="23.25" customHeight="1">
      <c r="A28" s="4"/>
      <c r="B28" s="110" t="s">
        <v>10</v>
      </c>
      <c r="C28" s="111"/>
      <c r="D28" s="112"/>
      <c r="E28" s="51">
        <v>15</v>
      </c>
      <c r="F28" s="113" t="s">
        <v>0</v>
      </c>
      <c r="G28" s="216">
        <v>0</v>
      </c>
      <c r="H28" s="217"/>
      <c r="I28" s="217"/>
      <c r="J28" s="53" t="str">
        <f t="shared" ref="J28:J32" si="0">Mena</f>
        <v>CZK</v>
      </c>
    </row>
    <row r="29" spans="1:10" ht="23.25" customHeight="1">
      <c r="A29" s="4"/>
      <c r="B29" s="110" t="s">
        <v>11</v>
      </c>
      <c r="C29" s="111"/>
      <c r="D29" s="112"/>
      <c r="E29" s="51">
        <f>SazbaDPH1</f>
        <v>15</v>
      </c>
      <c r="F29" s="113" t="s">
        <v>0</v>
      </c>
      <c r="G29" s="214">
        <v>0</v>
      </c>
      <c r="H29" s="215"/>
      <c r="I29" s="215"/>
      <c r="J29" s="53" t="str">
        <f t="shared" si="0"/>
        <v>CZK</v>
      </c>
    </row>
    <row r="30" spans="1:10" ht="23.25" customHeight="1">
      <c r="A30" s="4"/>
      <c r="B30" s="110" t="s">
        <v>12</v>
      </c>
      <c r="C30" s="111"/>
      <c r="D30" s="112"/>
      <c r="E30" s="51">
        <v>21</v>
      </c>
      <c r="F30" s="113" t="s">
        <v>0</v>
      </c>
      <c r="G30" s="216">
        <f>I22</f>
        <v>0</v>
      </c>
      <c r="H30" s="217"/>
      <c r="I30" s="217"/>
      <c r="J30" s="53" t="str">
        <f t="shared" si="0"/>
        <v>CZK</v>
      </c>
    </row>
    <row r="31" spans="1:10" ht="23.25" customHeight="1" thickBot="1">
      <c r="A31" s="4"/>
      <c r="B31" s="64" t="s">
        <v>13</v>
      </c>
      <c r="C31" s="114"/>
      <c r="D31" s="23"/>
      <c r="E31" s="38">
        <f>SazbaDPH2</f>
        <v>21</v>
      </c>
      <c r="F31" s="115" t="s">
        <v>0</v>
      </c>
      <c r="G31" s="232">
        <f>ZakladDPHZakl*0.21</f>
        <v>0</v>
      </c>
      <c r="H31" s="233"/>
      <c r="I31" s="233"/>
      <c r="J31" s="48" t="str">
        <f t="shared" si="0"/>
        <v>CZK</v>
      </c>
    </row>
    <row r="32" spans="1:10" ht="27.75" hidden="1" customHeight="1" thickBot="1">
      <c r="A32" s="4"/>
      <c r="B32" s="116" t="s">
        <v>20</v>
      </c>
      <c r="C32" s="117"/>
      <c r="D32" s="117"/>
      <c r="E32" s="118"/>
      <c r="F32" s="119"/>
      <c r="G32" s="234">
        <v>2223931.38</v>
      </c>
      <c r="H32" s="235"/>
      <c r="I32" s="235"/>
      <c r="J32" s="120" t="str">
        <f t="shared" si="0"/>
        <v>CZK</v>
      </c>
    </row>
    <row r="33" spans="1:10" ht="27.75" customHeight="1" thickBot="1">
      <c r="A33" s="4"/>
      <c r="B33" s="116" t="s">
        <v>24</v>
      </c>
      <c r="C33" s="121"/>
      <c r="D33" s="121"/>
      <c r="E33" s="121"/>
      <c r="F33" s="121"/>
      <c r="G33" s="234">
        <f>ZakladDPHZakl+DPHZakl</f>
        <v>0</v>
      </c>
      <c r="H33" s="234"/>
      <c r="I33" s="234"/>
      <c r="J33" s="101" t="s">
        <v>46</v>
      </c>
    </row>
    <row r="34" spans="1:10" ht="12.75" customHeight="1">
      <c r="A34" s="4"/>
      <c r="B34" s="4"/>
      <c r="C34" s="5"/>
      <c r="D34" s="5"/>
      <c r="E34" s="5"/>
      <c r="F34" s="5"/>
      <c r="G34" s="39"/>
      <c r="H34" s="5"/>
      <c r="I34" s="39"/>
      <c r="J34" s="12"/>
    </row>
    <row r="35" spans="1:10" ht="30" customHeight="1">
      <c r="A35" s="4"/>
      <c r="B35" s="4"/>
      <c r="C35" s="5"/>
      <c r="D35" s="5"/>
      <c r="E35" s="5"/>
      <c r="F35" s="5"/>
      <c r="G35" s="39"/>
      <c r="H35" s="5"/>
      <c r="I35" s="39"/>
      <c r="J35" s="12"/>
    </row>
    <row r="36" spans="1:10" ht="18.75" customHeight="1">
      <c r="A36" s="4"/>
      <c r="B36" s="19"/>
      <c r="C36" s="18" t="s">
        <v>9</v>
      </c>
      <c r="D36" s="266"/>
      <c r="E36" s="266"/>
      <c r="F36" s="18" t="s">
        <v>8</v>
      </c>
      <c r="G36" s="34"/>
      <c r="H36" s="35">
        <v>42740</v>
      </c>
      <c r="I36" s="34"/>
      <c r="J36" s="12"/>
    </row>
    <row r="37" spans="1:10" ht="47.25" customHeight="1">
      <c r="A37" s="4"/>
      <c r="B37" s="4"/>
      <c r="C37" s="5"/>
      <c r="D37" s="5"/>
      <c r="E37" s="5"/>
      <c r="F37" s="5"/>
      <c r="G37" s="39"/>
      <c r="H37" s="5"/>
      <c r="I37" s="39"/>
      <c r="J37" s="12"/>
    </row>
    <row r="38" spans="1:10" s="32" customFormat="1" ht="18.75" customHeight="1">
      <c r="A38" s="25"/>
      <c r="B38" s="25"/>
      <c r="C38" s="26"/>
      <c r="D38" s="20"/>
      <c r="E38" s="20"/>
      <c r="F38" s="26"/>
      <c r="G38" s="27"/>
      <c r="H38" s="20"/>
      <c r="I38" s="27"/>
      <c r="J38" s="33"/>
    </row>
    <row r="39" spans="1:10" ht="12.75" customHeight="1">
      <c r="A39" s="4"/>
      <c r="B39" s="4"/>
      <c r="C39" s="5"/>
      <c r="D39" s="213" t="s">
        <v>2</v>
      </c>
      <c r="E39" s="213"/>
      <c r="F39" s="5"/>
      <c r="G39" s="39"/>
      <c r="H39" s="13" t="s">
        <v>3</v>
      </c>
      <c r="I39" s="39"/>
      <c r="J39" s="12"/>
    </row>
    <row r="40" spans="1:10" ht="13.5" customHeight="1" thickBot="1">
      <c r="A40" s="14"/>
      <c r="B40" s="14"/>
      <c r="C40" s="15"/>
      <c r="D40" s="15"/>
      <c r="E40" s="15"/>
      <c r="F40" s="15"/>
      <c r="G40" s="16"/>
      <c r="H40" s="15"/>
      <c r="I40" s="16"/>
      <c r="J40" s="17"/>
    </row>
    <row r="41" spans="1:10" ht="27" hidden="1" customHeight="1">
      <c r="B41" s="63" t="s">
        <v>14</v>
      </c>
      <c r="C41" s="3"/>
      <c r="D41" s="3"/>
      <c r="E41" s="3"/>
      <c r="F41" s="93"/>
      <c r="G41" s="93"/>
      <c r="H41" s="93"/>
      <c r="I41" s="93"/>
      <c r="J41" s="3"/>
    </row>
    <row r="42" spans="1:10" ht="25.5" hidden="1" customHeight="1">
      <c r="A42" s="85" t="s">
        <v>26</v>
      </c>
      <c r="B42" s="87" t="s">
        <v>15</v>
      </c>
      <c r="C42" s="88" t="s">
        <v>4</v>
      </c>
      <c r="D42" s="89"/>
      <c r="E42" s="89"/>
      <c r="F42" s="94" t="str">
        <f>B28</f>
        <v>Základ pro sníženou DPH</v>
      </c>
      <c r="G42" s="94" t="str">
        <f>B30</f>
        <v>Základ pro základní DPH</v>
      </c>
      <c r="H42" s="95" t="s">
        <v>16</v>
      </c>
      <c r="I42" s="95" t="s">
        <v>1</v>
      </c>
      <c r="J42" s="90" t="s">
        <v>0</v>
      </c>
    </row>
    <row r="43" spans="1:10" ht="25.5" hidden="1" customHeight="1">
      <c r="A43" s="85">
        <v>1</v>
      </c>
      <c r="B43" s="91"/>
      <c r="C43" s="201"/>
      <c r="D43" s="202"/>
      <c r="E43" s="202"/>
      <c r="F43" s="96">
        <v>0</v>
      </c>
      <c r="G43" s="97">
        <v>2223931.38</v>
      </c>
      <c r="H43" s="98">
        <v>467026</v>
      </c>
      <c r="I43" s="98">
        <v>2690957.38</v>
      </c>
      <c r="J43" s="92">
        <f>IF(CenaCelkemVypocet=0,"",I43/CenaCelkemVypocet*100)</f>
        <v>100</v>
      </c>
    </row>
    <row r="44" spans="1:10" ht="25.5" hidden="1" customHeight="1">
      <c r="A44" s="85"/>
      <c r="B44" s="203" t="s">
        <v>45</v>
      </c>
      <c r="C44" s="204"/>
      <c r="D44" s="204"/>
      <c r="E44" s="205"/>
      <c r="F44" s="99">
        <f>SUMIF(A43:A43,"=1",F43:F43)</f>
        <v>0</v>
      </c>
      <c r="G44" s="100">
        <f>SUMIF(A43:A43,"=1",G43:G43)</f>
        <v>2223931.38</v>
      </c>
      <c r="H44" s="100">
        <f>SUMIF(A43:A43,"=1",H43:H43)</f>
        <v>467026</v>
      </c>
      <c r="I44" s="100">
        <f>SUMIF(A43:A43,"=1",I43:I43)</f>
        <v>2690957.38</v>
      </c>
      <c r="J44" s="86">
        <f>SUMIF(A43:A43,"=1",J43:J43)</f>
        <v>100</v>
      </c>
    </row>
    <row r="50" spans="1:10" ht="25.5" customHeight="1">
      <c r="A50" s="102"/>
    </row>
    <row r="51" spans="1:10" ht="25.5" customHeight="1">
      <c r="A51" s="103"/>
    </row>
    <row r="52" spans="1:10" ht="25.5" customHeight="1">
      <c r="A52" s="103"/>
    </row>
    <row r="53" spans="1:10" ht="25.5" customHeight="1">
      <c r="A53" s="103"/>
    </row>
    <row r="54" spans="1:10" ht="25.5" customHeight="1">
      <c r="A54" s="103"/>
    </row>
    <row r="55" spans="1:10" ht="25.5" customHeight="1">
      <c r="A55" s="103"/>
    </row>
    <row r="56" spans="1:10" ht="25.5" customHeight="1">
      <c r="A56" s="104"/>
    </row>
    <row r="57" spans="1:10">
      <c r="F57" s="83"/>
      <c r="G57" s="84"/>
      <c r="H57" s="83"/>
      <c r="I57" s="84"/>
      <c r="J57" s="84"/>
    </row>
    <row r="58" spans="1:10">
      <c r="F58" s="83"/>
      <c r="G58" s="84"/>
      <c r="H58" s="83"/>
      <c r="I58" s="84"/>
      <c r="J58" s="84"/>
    </row>
    <row r="59" spans="1:10">
      <c r="F59" s="83"/>
      <c r="G59" s="84"/>
      <c r="H59" s="83"/>
      <c r="I59" s="84"/>
      <c r="J59" s="84"/>
    </row>
  </sheetData>
  <sheetProtection password="C71F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6">
    <mergeCell ref="B1:J1"/>
    <mergeCell ref="G31:I31"/>
    <mergeCell ref="G33:I33"/>
    <mergeCell ref="G30:I30"/>
    <mergeCell ref="G32:I32"/>
    <mergeCell ref="D11:G11"/>
    <mergeCell ref="D12:G12"/>
    <mergeCell ref="D13:G13"/>
    <mergeCell ref="D2:J2"/>
    <mergeCell ref="I21:J21"/>
    <mergeCell ref="D15:G15"/>
    <mergeCell ref="D16:G16"/>
    <mergeCell ref="D17:G17"/>
    <mergeCell ref="C43:E43"/>
    <mergeCell ref="B44:E44"/>
    <mergeCell ref="I19:J19"/>
    <mergeCell ref="I20:J20"/>
    <mergeCell ref="C19:H19"/>
    <mergeCell ref="D39:E39"/>
    <mergeCell ref="G29:I29"/>
    <mergeCell ref="G28:I28"/>
    <mergeCell ref="D36:E36"/>
    <mergeCell ref="I22:J22"/>
    <mergeCell ref="C20:H20"/>
    <mergeCell ref="C21:H21"/>
    <mergeCell ref="B22:H22"/>
  </mergeCells>
  <phoneticPr fontId="0" type="noConversion"/>
  <hyperlinks>
    <hyperlink ref="C20:H20" location="D.1.1!A1" display="Architektonicko-stavební řešení (včetně vedlejších rozpočtových nákladů)"/>
    <hyperlink ref="C21:H21" location="'D.1.4g)'!A1" display="Silnoproudá elektrotechnika včetně ochrany před bleskem"/>
  </hyperlink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40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2:BH266"/>
  <sheetViews>
    <sheetView showGridLines="0" zoomScale="130" zoomScaleNormal="130" workbookViewId="0">
      <pane ySplit="8" topLeftCell="A241" activePane="bottomLeft" state="frozen"/>
      <selection pane="bottomLeft" activeCell="C254" sqref="C254:V254"/>
    </sheetView>
  </sheetViews>
  <sheetFormatPr defaultRowHeight="12.75" outlineLevelRow="1"/>
  <cols>
    <col min="1" max="1" width="4.28515625" style="129" customWidth="1"/>
    <col min="2" max="2" width="14.42578125" style="169" customWidth="1"/>
    <col min="3" max="3" width="38.28515625" style="169" customWidth="1"/>
    <col min="4" max="4" width="4.5703125" style="129" customWidth="1"/>
    <col min="5" max="5" width="10.5703125" style="129" customWidth="1"/>
    <col min="6" max="6" width="9.85546875" style="129" customWidth="1"/>
    <col min="7" max="7" width="12.7109375" style="129" customWidth="1"/>
    <col min="8" max="21" width="0" style="129" hidden="1" customWidth="1"/>
    <col min="22" max="28" width="9.140625" style="129"/>
    <col min="29" max="39" width="0" style="129" hidden="1" customWidth="1"/>
    <col min="40" max="16384" width="9.140625" style="129"/>
  </cols>
  <sheetData>
    <row r="2" spans="1:60" ht="15.75" customHeight="1">
      <c r="A2" s="245" t="s">
        <v>491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7"/>
      <c r="AE2" s="129" t="s">
        <v>54</v>
      </c>
    </row>
    <row r="3" spans="1:60" ht="24.95" customHeight="1">
      <c r="A3" s="130" t="s">
        <v>55</v>
      </c>
      <c r="B3" s="242" t="s">
        <v>33</v>
      </c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4"/>
      <c r="AE3" s="129" t="s">
        <v>56</v>
      </c>
    </row>
    <row r="4" spans="1:60" ht="24.95" hidden="1" customHeight="1">
      <c r="A4" s="130" t="s">
        <v>6</v>
      </c>
      <c r="B4" s="131"/>
      <c r="C4" s="250"/>
      <c r="D4" s="250"/>
      <c r="E4" s="250"/>
      <c r="F4" s="250"/>
      <c r="G4" s="251"/>
      <c r="AE4" s="129" t="s">
        <v>57</v>
      </c>
    </row>
    <row r="5" spans="1:60" ht="24.95" hidden="1" customHeight="1">
      <c r="A5" s="130" t="s">
        <v>7</v>
      </c>
      <c r="B5" s="132"/>
      <c r="C5" s="252"/>
      <c r="D5" s="253"/>
      <c r="E5" s="253"/>
      <c r="F5" s="253"/>
      <c r="G5" s="254"/>
      <c r="AE5" s="129" t="s">
        <v>58</v>
      </c>
    </row>
    <row r="6" spans="1:60" hidden="1">
      <c r="A6" s="133" t="s">
        <v>59</v>
      </c>
      <c r="B6" s="134"/>
      <c r="C6" s="135"/>
      <c r="D6" s="136"/>
      <c r="E6" s="136"/>
      <c r="F6" s="136"/>
      <c r="G6" s="137"/>
      <c r="AE6" s="129" t="s">
        <v>60</v>
      </c>
    </row>
    <row r="8" spans="1:60" ht="38.25">
      <c r="A8" s="138" t="s">
        <v>61</v>
      </c>
      <c r="B8" s="139" t="s">
        <v>62</v>
      </c>
      <c r="C8" s="139" t="s">
        <v>63</v>
      </c>
      <c r="D8" s="138" t="s">
        <v>64</v>
      </c>
      <c r="E8" s="138" t="s">
        <v>65</v>
      </c>
      <c r="F8" s="140" t="s">
        <v>66</v>
      </c>
      <c r="G8" s="138" t="s">
        <v>67</v>
      </c>
      <c r="H8" s="141" t="s">
        <v>68</v>
      </c>
      <c r="I8" s="141" t="s">
        <v>69</v>
      </c>
      <c r="J8" s="141" t="s">
        <v>70</v>
      </c>
      <c r="K8" s="141" t="s">
        <v>71</v>
      </c>
      <c r="L8" s="141" t="s">
        <v>72</v>
      </c>
      <c r="M8" s="141" t="s">
        <v>73</v>
      </c>
      <c r="N8" s="141" t="s">
        <v>74</v>
      </c>
      <c r="O8" s="141" t="s">
        <v>75</v>
      </c>
      <c r="P8" s="141" t="s">
        <v>76</v>
      </c>
      <c r="Q8" s="141" t="s">
        <v>77</v>
      </c>
      <c r="R8" s="141" t="s">
        <v>78</v>
      </c>
      <c r="S8" s="141" t="s">
        <v>79</v>
      </c>
      <c r="T8" s="141" t="s">
        <v>80</v>
      </c>
      <c r="U8" s="141" t="s">
        <v>81</v>
      </c>
      <c r="V8" s="142" t="s">
        <v>357</v>
      </c>
    </row>
    <row r="9" spans="1:60">
      <c r="A9" s="157" t="s">
        <v>82</v>
      </c>
      <c r="B9" s="158" t="s">
        <v>88</v>
      </c>
      <c r="C9" s="159" t="s">
        <v>89</v>
      </c>
      <c r="D9" s="160"/>
      <c r="E9" s="161"/>
      <c r="F9" s="162"/>
      <c r="G9" s="162">
        <f>SUMIF(AE10:AE27,"&lt;&gt;NOR",G10:G27)</f>
        <v>0</v>
      </c>
      <c r="H9" s="162">
        <f t="shared" ref="H9:U9" si="0">SUMIF(AF10:AF27,"&lt;&gt;NOR",H10:H27)</f>
        <v>392.35</v>
      </c>
      <c r="I9" s="162">
        <f t="shared" si="0"/>
        <v>16434.54</v>
      </c>
      <c r="J9" s="162">
        <f t="shared" si="0"/>
        <v>407.15</v>
      </c>
      <c r="K9" s="162">
        <f t="shared" si="0"/>
        <v>18587.550000000003</v>
      </c>
      <c r="L9" s="162">
        <f t="shared" si="0"/>
        <v>105</v>
      </c>
      <c r="M9" s="162">
        <f t="shared" si="0"/>
        <v>0</v>
      </c>
      <c r="N9" s="162">
        <f t="shared" si="0"/>
        <v>9.75E-3</v>
      </c>
      <c r="O9" s="162">
        <f t="shared" si="0"/>
        <v>0.46584999999999999</v>
      </c>
      <c r="P9" s="162">
        <f t="shared" si="0"/>
        <v>0</v>
      </c>
      <c r="Q9" s="162">
        <f t="shared" si="0"/>
        <v>0</v>
      </c>
      <c r="R9" s="162">
        <f t="shared" si="0"/>
        <v>0</v>
      </c>
      <c r="S9" s="162">
        <f t="shared" si="0"/>
        <v>0</v>
      </c>
      <c r="T9" s="162">
        <f t="shared" si="0"/>
        <v>1.2010000000000001</v>
      </c>
      <c r="U9" s="162">
        <f t="shared" si="0"/>
        <v>54.45</v>
      </c>
      <c r="V9" s="162"/>
      <c r="AE9" s="129" t="s">
        <v>84</v>
      </c>
    </row>
    <row r="10" spans="1:60" ht="22.5" outlineLevel="1">
      <c r="A10" s="143">
        <v>1</v>
      </c>
      <c r="B10" s="144" t="s">
        <v>90</v>
      </c>
      <c r="C10" s="145" t="s">
        <v>91</v>
      </c>
      <c r="D10" s="146" t="s">
        <v>85</v>
      </c>
      <c r="E10" s="147">
        <v>36.85</v>
      </c>
      <c r="F10" s="128"/>
      <c r="G10" s="148">
        <f>E10*F10</f>
        <v>0</v>
      </c>
      <c r="H10" s="148">
        <v>146.72</v>
      </c>
      <c r="I10" s="148">
        <f>ROUND(E10*H10,2)</f>
        <v>5406.63</v>
      </c>
      <c r="J10" s="148">
        <v>137.28</v>
      </c>
      <c r="K10" s="148">
        <f>ROUND(E10*J10,2)</f>
        <v>5058.7700000000004</v>
      </c>
      <c r="L10" s="148">
        <v>21</v>
      </c>
      <c r="M10" s="148">
        <f>G10*(1+L10/100)</f>
        <v>0</v>
      </c>
      <c r="N10" s="149">
        <v>3.0699999999999998E-3</v>
      </c>
      <c r="O10" s="149">
        <f>ROUND(E10*N10,5)</f>
        <v>0.11312999999999999</v>
      </c>
      <c r="P10" s="149">
        <v>0</v>
      </c>
      <c r="Q10" s="149">
        <f>ROUND(E10*P10,5)</f>
        <v>0</v>
      </c>
      <c r="R10" s="149"/>
      <c r="S10" s="149"/>
      <c r="T10" s="150">
        <v>0.4</v>
      </c>
      <c r="U10" s="149">
        <f>ROUND(E10*T10,2)</f>
        <v>14.74</v>
      </c>
      <c r="V10" s="188" t="s">
        <v>457</v>
      </c>
      <c r="W10" s="152"/>
      <c r="X10" s="152"/>
      <c r="Y10" s="152"/>
      <c r="Z10" s="152"/>
      <c r="AA10" s="152"/>
      <c r="AB10" s="152"/>
      <c r="AC10" s="152"/>
      <c r="AD10" s="152"/>
      <c r="AE10" s="152" t="s">
        <v>86</v>
      </c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>
      <c r="A11" s="143"/>
      <c r="B11" s="144"/>
      <c r="C11" s="154" t="s">
        <v>92</v>
      </c>
      <c r="D11" s="155"/>
      <c r="E11" s="156">
        <v>6.29</v>
      </c>
      <c r="F11" s="148"/>
      <c r="G11" s="148"/>
      <c r="H11" s="148"/>
      <c r="I11" s="148"/>
      <c r="J11" s="148"/>
      <c r="K11" s="148"/>
      <c r="L11" s="148"/>
      <c r="M11" s="148"/>
      <c r="N11" s="149"/>
      <c r="O11" s="149"/>
      <c r="P11" s="149"/>
      <c r="Q11" s="149"/>
      <c r="R11" s="149"/>
      <c r="S11" s="149"/>
      <c r="T11" s="150"/>
      <c r="U11" s="149"/>
      <c r="V11" s="153"/>
      <c r="W11" s="152"/>
      <c r="X11" s="152"/>
      <c r="Y11" s="152"/>
      <c r="Z11" s="152"/>
      <c r="AA11" s="152"/>
      <c r="AB11" s="152"/>
      <c r="AC11" s="152"/>
      <c r="AD11" s="152"/>
      <c r="AE11" s="152" t="s">
        <v>87</v>
      </c>
      <c r="AF11" s="152">
        <v>0</v>
      </c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>
      <c r="A12" s="143"/>
      <c r="B12" s="144"/>
      <c r="C12" s="154" t="s">
        <v>93</v>
      </c>
      <c r="D12" s="155"/>
      <c r="E12" s="156">
        <v>30.56</v>
      </c>
      <c r="F12" s="148"/>
      <c r="G12" s="148"/>
      <c r="H12" s="148"/>
      <c r="I12" s="148"/>
      <c r="J12" s="148"/>
      <c r="K12" s="148"/>
      <c r="L12" s="148"/>
      <c r="M12" s="148"/>
      <c r="N12" s="149"/>
      <c r="O12" s="149"/>
      <c r="P12" s="149"/>
      <c r="Q12" s="149"/>
      <c r="R12" s="149"/>
      <c r="S12" s="149"/>
      <c r="T12" s="150"/>
      <c r="U12" s="149"/>
      <c r="V12" s="153"/>
      <c r="W12" s="152"/>
      <c r="X12" s="152"/>
      <c r="Y12" s="152"/>
      <c r="Z12" s="152"/>
      <c r="AA12" s="152"/>
      <c r="AB12" s="152"/>
      <c r="AC12" s="152"/>
      <c r="AD12" s="152"/>
      <c r="AE12" s="152" t="s">
        <v>87</v>
      </c>
      <c r="AF12" s="152">
        <v>0</v>
      </c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>
      <c r="A13" s="143">
        <v>2</v>
      </c>
      <c r="B13" s="144" t="s">
        <v>94</v>
      </c>
      <c r="C13" s="145" t="s">
        <v>95</v>
      </c>
      <c r="D13" s="146" t="s">
        <v>85</v>
      </c>
      <c r="E13" s="147">
        <v>36.85</v>
      </c>
      <c r="F13" s="128"/>
      <c r="G13" s="148">
        <f t="shared" ref="G13" si="1">E13*F13</f>
        <v>0</v>
      </c>
      <c r="H13" s="148">
        <v>14.21</v>
      </c>
      <c r="I13" s="148">
        <f>ROUND(E13*H13,2)</f>
        <v>523.64</v>
      </c>
      <c r="J13" s="148">
        <v>24.990000000000002</v>
      </c>
      <c r="K13" s="148">
        <f>ROUND(E13*J13,2)</f>
        <v>920.88</v>
      </c>
      <c r="L13" s="148">
        <v>21</v>
      </c>
      <c r="M13" s="148">
        <f>G13*(1+L13/100)</f>
        <v>0</v>
      </c>
      <c r="N13" s="149">
        <v>1.9000000000000001E-4</v>
      </c>
      <c r="O13" s="149">
        <f>ROUND(E13*N13,5)</f>
        <v>7.0000000000000001E-3</v>
      </c>
      <c r="P13" s="149">
        <v>0</v>
      </c>
      <c r="Q13" s="149">
        <f>ROUND(E13*P13,5)</f>
        <v>0</v>
      </c>
      <c r="R13" s="149"/>
      <c r="S13" s="149"/>
      <c r="T13" s="150">
        <v>8.8999999999999996E-2</v>
      </c>
      <c r="U13" s="149">
        <f>ROUND(E13*T13,2)</f>
        <v>3.28</v>
      </c>
      <c r="V13" s="153" t="s">
        <v>457</v>
      </c>
      <c r="W13" s="152"/>
      <c r="X13" s="152"/>
      <c r="Y13" s="152"/>
      <c r="Z13" s="152"/>
      <c r="AA13" s="152"/>
      <c r="AB13" s="152"/>
      <c r="AC13" s="152"/>
      <c r="AD13" s="152"/>
      <c r="AE13" s="152" t="s">
        <v>86</v>
      </c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>
      <c r="A14" s="143"/>
      <c r="B14" s="144"/>
      <c r="C14" s="154" t="s">
        <v>92</v>
      </c>
      <c r="D14" s="155"/>
      <c r="E14" s="156">
        <v>6.29</v>
      </c>
      <c r="F14" s="148"/>
      <c r="G14" s="148"/>
      <c r="H14" s="148"/>
      <c r="I14" s="148"/>
      <c r="J14" s="148"/>
      <c r="K14" s="148"/>
      <c r="L14" s="148"/>
      <c r="M14" s="148"/>
      <c r="N14" s="149"/>
      <c r="O14" s="149"/>
      <c r="P14" s="149"/>
      <c r="Q14" s="149"/>
      <c r="R14" s="149"/>
      <c r="S14" s="149"/>
      <c r="T14" s="150"/>
      <c r="U14" s="149"/>
      <c r="V14" s="153"/>
      <c r="W14" s="152"/>
      <c r="X14" s="152"/>
      <c r="Y14" s="152"/>
      <c r="Z14" s="152"/>
      <c r="AA14" s="152"/>
      <c r="AB14" s="152"/>
      <c r="AC14" s="152"/>
      <c r="AD14" s="152"/>
      <c r="AE14" s="152" t="s">
        <v>87</v>
      </c>
      <c r="AF14" s="152">
        <v>0</v>
      </c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>
      <c r="A15" s="143"/>
      <c r="B15" s="144"/>
      <c r="C15" s="154" t="s">
        <v>93</v>
      </c>
      <c r="D15" s="155"/>
      <c r="E15" s="156">
        <v>30.56</v>
      </c>
      <c r="F15" s="148"/>
      <c r="G15" s="148"/>
      <c r="H15" s="148"/>
      <c r="I15" s="148"/>
      <c r="J15" s="148"/>
      <c r="K15" s="148"/>
      <c r="L15" s="148"/>
      <c r="M15" s="148"/>
      <c r="N15" s="149"/>
      <c r="O15" s="149"/>
      <c r="P15" s="149"/>
      <c r="Q15" s="149"/>
      <c r="R15" s="149"/>
      <c r="S15" s="149"/>
      <c r="T15" s="150"/>
      <c r="U15" s="149"/>
      <c r="V15" s="153"/>
      <c r="W15" s="152"/>
      <c r="X15" s="152"/>
      <c r="Y15" s="152"/>
      <c r="Z15" s="152"/>
      <c r="AA15" s="152"/>
      <c r="AB15" s="152"/>
      <c r="AC15" s="152"/>
      <c r="AD15" s="152"/>
      <c r="AE15" s="152" t="s">
        <v>87</v>
      </c>
      <c r="AF15" s="152">
        <v>0</v>
      </c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22.5" outlineLevel="1">
      <c r="A16" s="143">
        <v>3</v>
      </c>
      <c r="B16" s="144" t="s">
        <v>96</v>
      </c>
      <c r="C16" s="145" t="s">
        <v>97</v>
      </c>
      <c r="D16" s="146" t="s">
        <v>85</v>
      </c>
      <c r="E16" s="147">
        <v>32.432000000000002</v>
      </c>
      <c r="F16" s="128"/>
      <c r="G16" s="148">
        <f>E16*F16</f>
        <v>0</v>
      </c>
      <c r="H16" s="148">
        <v>135.9</v>
      </c>
      <c r="I16" s="148">
        <f>ROUND(E16*H16,2)</f>
        <v>4407.51</v>
      </c>
      <c r="J16" s="148">
        <v>98.6</v>
      </c>
      <c r="K16" s="148">
        <f>ROUND(E16*J16,2)</f>
        <v>3197.8</v>
      </c>
      <c r="L16" s="148">
        <v>21</v>
      </c>
      <c r="M16" s="148">
        <f>G16*(1+L16/100)</f>
        <v>0</v>
      </c>
      <c r="N16" s="149">
        <v>2.63E-3</v>
      </c>
      <c r="O16" s="149">
        <f>ROUND(E16*N16,5)</f>
        <v>8.5300000000000001E-2</v>
      </c>
      <c r="P16" s="149">
        <v>0</v>
      </c>
      <c r="Q16" s="149">
        <f>ROUND(E16*P16,5)</f>
        <v>0</v>
      </c>
      <c r="R16" s="149"/>
      <c r="S16" s="149"/>
      <c r="T16" s="150">
        <v>0.28000000000000003</v>
      </c>
      <c r="U16" s="149">
        <f>ROUND(E16*T16,2)</f>
        <v>9.08</v>
      </c>
      <c r="V16" s="153" t="s">
        <v>457</v>
      </c>
      <c r="W16" s="152"/>
      <c r="X16" s="152"/>
      <c r="Y16" s="152"/>
      <c r="Z16" s="152"/>
      <c r="AA16" s="152"/>
      <c r="AB16" s="152"/>
      <c r="AC16" s="152"/>
      <c r="AD16" s="152"/>
      <c r="AE16" s="152" t="s">
        <v>86</v>
      </c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>
      <c r="A17" s="143"/>
      <c r="B17" s="144"/>
      <c r="C17" s="154" t="s">
        <v>98</v>
      </c>
      <c r="D17" s="155"/>
      <c r="E17" s="156">
        <v>3.0870000000000002</v>
      </c>
      <c r="F17" s="148"/>
      <c r="G17" s="148"/>
      <c r="H17" s="148"/>
      <c r="I17" s="148"/>
      <c r="J17" s="148"/>
      <c r="K17" s="148"/>
      <c r="L17" s="148"/>
      <c r="M17" s="148"/>
      <c r="N17" s="149"/>
      <c r="O17" s="149"/>
      <c r="P17" s="149"/>
      <c r="Q17" s="149"/>
      <c r="R17" s="149"/>
      <c r="S17" s="149"/>
      <c r="T17" s="150"/>
      <c r="U17" s="149"/>
      <c r="V17" s="153"/>
      <c r="W17" s="152"/>
      <c r="X17" s="152"/>
      <c r="Y17" s="152"/>
      <c r="Z17" s="152"/>
      <c r="AA17" s="152"/>
      <c r="AB17" s="152"/>
      <c r="AC17" s="152"/>
      <c r="AD17" s="152"/>
      <c r="AE17" s="152" t="s">
        <v>87</v>
      </c>
      <c r="AF17" s="152">
        <v>0</v>
      </c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>
      <c r="A18" s="143"/>
      <c r="B18" s="144"/>
      <c r="C18" s="154" t="s">
        <v>99</v>
      </c>
      <c r="D18" s="155"/>
      <c r="E18" s="156">
        <v>18.375</v>
      </c>
      <c r="F18" s="148"/>
      <c r="G18" s="148"/>
      <c r="H18" s="148"/>
      <c r="I18" s="148"/>
      <c r="J18" s="148"/>
      <c r="K18" s="148"/>
      <c r="L18" s="148"/>
      <c r="M18" s="148"/>
      <c r="N18" s="149"/>
      <c r="O18" s="149"/>
      <c r="P18" s="149"/>
      <c r="Q18" s="149"/>
      <c r="R18" s="149"/>
      <c r="S18" s="149"/>
      <c r="T18" s="150"/>
      <c r="U18" s="149"/>
      <c r="V18" s="153"/>
      <c r="W18" s="152"/>
      <c r="X18" s="152"/>
      <c r="Y18" s="152"/>
      <c r="Z18" s="152"/>
      <c r="AA18" s="152"/>
      <c r="AB18" s="152"/>
      <c r="AC18" s="152"/>
      <c r="AD18" s="152"/>
      <c r="AE18" s="152" t="s">
        <v>87</v>
      </c>
      <c r="AF18" s="152">
        <v>0</v>
      </c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>
      <c r="A19" s="143"/>
      <c r="B19" s="144"/>
      <c r="C19" s="154" t="s">
        <v>100</v>
      </c>
      <c r="D19" s="155"/>
      <c r="E19" s="156">
        <v>4.22</v>
      </c>
      <c r="F19" s="148"/>
      <c r="G19" s="148"/>
      <c r="H19" s="148"/>
      <c r="I19" s="148"/>
      <c r="J19" s="148"/>
      <c r="K19" s="148"/>
      <c r="L19" s="148"/>
      <c r="M19" s="148"/>
      <c r="N19" s="149"/>
      <c r="O19" s="149"/>
      <c r="P19" s="149"/>
      <c r="Q19" s="149"/>
      <c r="R19" s="149"/>
      <c r="S19" s="149"/>
      <c r="T19" s="150"/>
      <c r="U19" s="149"/>
      <c r="V19" s="153"/>
      <c r="W19" s="152"/>
      <c r="X19" s="152"/>
      <c r="Y19" s="152"/>
      <c r="Z19" s="152"/>
      <c r="AA19" s="152"/>
      <c r="AB19" s="152"/>
      <c r="AC19" s="152"/>
      <c r="AD19" s="152"/>
      <c r="AE19" s="152" t="s">
        <v>87</v>
      </c>
      <c r="AF19" s="152">
        <v>0</v>
      </c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>
      <c r="A20" s="143"/>
      <c r="B20" s="144"/>
      <c r="C20" s="154" t="s">
        <v>101</v>
      </c>
      <c r="D20" s="155"/>
      <c r="E20" s="156">
        <v>6.75</v>
      </c>
      <c r="F20" s="148"/>
      <c r="G20" s="148"/>
      <c r="H20" s="148"/>
      <c r="I20" s="148"/>
      <c r="J20" s="148"/>
      <c r="K20" s="148"/>
      <c r="L20" s="148"/>
      <c r="M20" s="148"/>
      <c r="N20" s="149"/>
      <c r="O20" s="149"/>
      <c r="P20" s="149"/>
      <c r="Q20" s="149"/>
      <c r="R20" s="149"/>
      <c r="S20" s="149"/>
      <c r="T20" s="150"/>
      <c r="U20" s="149"/>
      <c r="V20" s="153"/>
      <c r="W20" s="152"/>
      <c r="X20" s="152"/>
      <c r="Y20" s="152"/>
      <c r="Z20" s="152"/>
      <c r="AA20" s="152"/>
      <c r="AB20" s="152"/>
      <c r="AC20" s="152"/>
      <c r="AD20" s="152"/>
      <c r="AE20" s="152" t="s">
        <v>87</v>
      </c>
      <c r="AF20" s="152">
        <v>0</v>
      </c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>
      <c r="A21" s="143">
        <v>4</v>
      </c>
      <c r="B21" s="144" t="s">
        <v>102</v>
      </c>
      <c r="C21" s="145" t="s">
        <v>103</v>
      </c>
      <c r="D21" s="146" t="s">
        <v>85</v>
      </c>
      <c r="E21" s="147">
        <v>32.432000000000002</v>
      </c>
      <c r="F21" s="128"/>
      <c r="G21" s="148">
        <f t="shared" ref="G21" si="2">E21*F21</f>
        <v>0</v>
      </c>
      <c r="H21" s="148">
        <v>14.14</v>
      </c>
      <c r="I21" s="148">
        <f>ROUND(E21*H21,2)</f>
        <v>458.59</v>
      </c>
      <c r="J21" s="148">
        <v>19.659999999999997</v>
      </c>
      <c r="K21" s="148">
        <f>ROUND(E21*J21,2)</f>
        <v>637.61</v>
      </c>
      <c r="L21" s="148">
        <v>21</v>
      </c>
      <c r="M21" s="148">
        <f>G21*(1+L21/100)</f>
        <v>0</v>
      </c>
      <c r="N21" s="149">
        <v>1.9000000000000001E-4</v>
      </c>
      <c r="O21" s="149">
        <f>ROUND(E21*N21,5)</f>
        <v>6.1599999999999997E-3</v>
      </c>
      <c r="P21" s="149">
        <v>0</v>
      </c>
      <c r="Q21" s="149">
        <f>ROUND(E21*P21,5)</f>
        <v>0</v>
      </c>
      <c r="R21" s="149"/>
      <c r="S21" s="149"/>
      <c r="T21" s="150">
        <v>7.0000000000000007E-2</v>
      </c>
      <c r="U21" s="149">
        <f>ROUND(E21*T21,2)</f>
        <v>2.27</v>
      </c>
      <c r="V21" s="153" t="s">
        <v>457</v>
      </c>
      <c r="W21" s="152"/>
      <c r="X21" s="152"/>
      <c r="Y21" s="152"/>
      <c r="Z21" s="152"/>
      <c r="AA21" s="152"/>
      <c r="AB21" s="152"/>
      <c r="AC21" s="152"/>
      <c r="AD21" s="152"/>
      <c r="AE21" s="152" t="s">
        <v>86</v>
      </c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>
      <c r="A22" s="143"/>
      <c r="B22" s="144"/>
      <c r="C22" s="154" t="s">
        <v>98</v>
      </c>
      <c r="D22" s="155"/>
      <c r="E22" s="156">
        <v>3.0870000000000002</v>
      </c>
      <c r="F22" s="148"/>
      <c r="G22" s="148"/>
      <c r="H22" s="148"/>
      <c r="I22" s="148"/>
      <c r="J22" s="148"/>
      <c r="K22" s="148"/>
      <c r="L22" s="148"/>
      <c r="M22" s="148"/>
      <c r="N22" s="149"/>
      <c r="O22" s="149"/>
      <c r="P22" s="149"/>
      <c r="Q22" s="149"/>
      <c r="R22" s="149"/>
      <c r="S22" s="149"/>
      <c r="T22" s="150"/>
      <c r="U22" s="149"/>
      <c r="V22" s="153"/>
      <c r="W22" s="152"/>
      <c r="X22" s="152"/>
      <c r="Y22" s="152"/>
      <c r="Z22" s="152"/>
      <c r="AA22" s="152"/>
      <c r="AB22" s="152"/>
      <c r="AC22" s="152"/>
      <c r="AD22" s="152"/>
      <c r="AE22" s="152" t="s">
        <v>87</v>
      </c>
      <c r="AF22" s="152">
        <v>0</v>
      </c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>
      <c r="A23" s="143"/>
      <c r="B23" s="144"/>
      <c r="C23" s="154" t="s">
        <v>99</v>
      </c>
      <c r="D23" s="155"/>
      <c r="E23" s="156">
        <v>18.375</v>
      </c>
      <c r="F23" s="148"/>
      <c r="G23" s="148"/>
      <c r="H23" s="148"/>
      <c r="I23" s="148"/>
      <c r="J23" s="148"/>
      <c r="K23" s="148"/>
      <c r="L23" s="148"/>
      <c r="M23" s="148"/>
      <c r="N23" s="149"/>
      <c r="O23" s="149"/>
      <c r="P23" s="149"/>
      <c r="Q23" s="149"/>
      <c r="R23" s="149"/>
      <c r="S23" s="149"/>
      <c r="T23" s="150"/>
      <c r="U23" s="149"/>
      <c r="V23" s="153"/>
      <c r="W23" s="152"/>
      <c r="X23" s="152"/>
      <c r="Y23" s="152"/>
      <c r="Z23" s="152"/>
      <c r="AA23" s="152"/>
      <c r="AB23" s="152"/>
      <c r="AC23" s="152"/>
      <c r="AD23" s="152"/>
      <c r="AE23" s="152" t="s">
        <v>87</v>
      </c>
      <c r="AF23" s="152">
        <v>0</v>
      </c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>
      <c r="A24" s="143"/>
      <c r="B24" s="144"/>
      <c r="C24" s="154" t="s">
        <v>100</v>
      </c>
      <c r="D24" s="155"/>
      <c r="E24" s="156">
        <v>4.22</v>
      </c>
      <c r="F24" s="148"/>
      <c r="G24" s="148"/>
      <c r="H24" s="148"/>
      <c r="I24" s="148"/>
      <c r="J24" s="148"/>
      <c r="K24" s="148"/>
      <c r="L24" s="148"/>
      <c r="M24" s="148"/>
      <c r="N24" s="149"/>
      <c r="O24" s="149"/>
      <c r="P24" s="149"/>
      <c r="Q24" s="149"/>
      <c r="R24" s="149"/>
      <c r="S24" s="149"/>
      <c r="T24" s="150"/>
      <c r="U24" s="149"/>
      <c r="V24" s="153"/>
      <c r="W24" s="152"/>
      <c r="X24" s="152"/>
      <c r="Y24" s="152"/>
      <c r="Z24" s="152"/>
      <c r="AA24" s="152"/>
      <c r="AB24" s="152"/>
      <c r="AC24" s="152"/>
      <c r="AD24" s="152"/>
      <c r="AE24" s="152" t="s">
        <v>87</v>
      </c>
      <c r="AF24" s="152">
        <v>0</v>
      </c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>
      <c r="A25" s="143"/>
      <c r="B25" s="144"/>
      <c r="C25" s="154" t="s">
        <v>101</v>
      </c>
      <c r="D25" s="155"/>
      <c r="E25" s="156">
        <v>6.75</v>
      </c>
      <c r="F25" s="148"/>
      <c r="G25" s="148"/>
      <c r="H25" s="148"/>
      <c r="I25" s="148"/>
      <c r="J25" s="148"/>
      <c r="K25" s="148"/>
      <c r="L25" s="148"/>
      <c r="M25" s="148"/>
      <c r="N25" s="149"/>
      <c r="O25" s="149"/>
      <c r="P25" s="149"/>
      <c r="Q25" s="149"/>
      <c r="R25" s="149"/>
      <c r="S25" s="149"/>
      <c r="T25" s="150"/>
      <c r="U25" s="149"/>
      <c r="V25" s="153"/>
      <c r="W25" s="152"/>
      <c r="X25" s="152"/>
      <c r="Y25" s="152"/>
      <c r="Z25" s="152"/>
      <c r="AA25" s="152"/>
      <c r="AB25" s="152"/>
      <c r="AC25" s="152"/>
      <c r="AD25" s="152"/>
      <c r="AE25" s="152" t="s">
        <v>87</v>
      </c>
      <c r="AF25" s="152">
        <v>0</v>
      </c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ht="22.5" outlineLevel="1">
      <c r="A26" s="143">
        <v>5</v>
      </c>
      <c r="B26" s="144" t="s">
        <v>104</v>
      </c>
      <c r="C26" s="145" t="s">
        <v>105</v>
      </c>
      <c r="D26" s="146" t="s">
        <v>85</v>
      </c>
      <c r="E26" s="147">
        <v>69.281999999999996</v>
      </c>
      <c r="F26" s="128"/>
      <c r="G26" s="148">
        <f>E26*F26</f>
        <v>0</v>
      </c>
      <c r="H26" s="148">
        <v>81.38</v>
      </c>
      <c r="I26" s="148">
        <f>ROUND(E26*H26,2)</f>
        <v>5638.17</v>
      </c>
      <c r="J26" s="148">
        <v>126.62</v>
      </c>
      <c r="K26" s="148">
        <f>ROUND(E26*J26,2)</f>
        <v>8772.49</v>
      </c>
      <c r="L26" s="148">
        <v>21</v>
      </c>
      <c r="M26" s="148">
        <f>G26*(1+L26/100)</f>
        <v>0</v>
      </c>
      <c r="N26" s="149">
        <v>3.6700000000000001E-3</v>
      </c>
      <c r="O26" s="149">
        <f>ROUND(E26*N26,5)</f>
        <v>0.25425999999999999</v>
      </c>
      <c r="P26" s="149">
        <v>0</v>
      </c>
      <c r="Q26" s="149">
        <f>ROUND(E26*P26,5)</f>
        <v>0</v>
      </c>
      <c r="R26" s="149"/>
      <c r="S26" s="149"/>
      <c r="T26" s="150">
        <v>0.36199999999999999</v>
      </c>
      <c r="U26" s="149">
        <f>ROUND(E26*T26,2)</f>
        <v>25.08</v>
      </c>
      <c r="V26" s="153" t="s">
        <v>457</v>
      </c>
      <c r="W26" s="152"/>
      <c r="X26" s="152"/>
      <c r="Y26" s="152"/>
      <c r="Z26" s="152"/>
      <c r="AA26" s="152"/>
      <c r="AB26" s="152"/>
      <c r="AC26" s="152"/>
      <c r="AD26" s="152"/>
      <c r="AE26" s="152" t="s">
        <v>86</v>
      </c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>
      <c r="A27" s="143"/>
      <c r="B27" s="144"/>
      <c r="C27" s="154" t="s">
        <v>106</v>
      </c>
      <c r="D27" s="155"/>
      <c r="E27" s="156">
        <v>69.281999999999996</v>
      </c>
      <c r="F27" s="148"/>
      <c r="G27" s="148"/>
      <c r="H27" s="148"/>
      <c r="I27" s="148"/>
      <c r="J27" s="148"/>
      <c r="K27" s="148"/>
      <c r="L27" s="148"/>
      <c r="M27" s="148"/>
      <c r="N27" s="149"/>
      <c r="O27" s="149"/>
      <c r="P27" s="149"/>
      <c r="Q27" s="149"/>
      <c r="R27" s="149"/>
      <c r="S27" s="149"/>
      <c r="T27" s="150"/>
      <c r="U27" s="149"/>
      <c r="V27" s="153"/>
      <c r="W27" s="152"/>
      <c r="X27" s="152"/>
      <c r="Y27" s="152"/>
      <c r="Z27" s="152"/>
      <c r="AA27" s="152"/>
      <c r="AB27" s="152"/>
      <c r="AC27" s="152"/>
      <c r="AD27" s="152"/>
      <c r="AE27" s="152" t="s">
        <v>87</v>
      </c>
      <c r="AF27" s="152">
        <v>0</v>
      </c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>
      <c r="A28" s="157" t="s">
        <v>82</v>
      </c>
      <c r="B28" s="158" t="s">
        <v>107</v>
      </c>
      <c r="C28" s="159" t="s">
        <v>108</v>
      </c>
      <c r="D28" s="160"/>
      <c r="E28" s="161"/>
      <c r="F28" s="162"/>
      <c r="G28" s="162">
        <f>SUMIF(AE29:AE97,"&lt;&gt;NOR",G29:G97)</f>
        <v>0</v>
      </c>
      <c r="H28" s="162">
        <f t="shared" ref="H28:U28" si="3">SUMIF(AF29:AF97,"&lt;&gt;NOR",H29:H97)</f>
        <v>3957.76</v>
      </c>
      <c r="I28" s="162">
        <f t="shared" si="3"/>
        <v>730817.76</v>
      </c>
      <c r="J28" s="162">
        <f t="shared" si="3"/>
        <v>3429.5399999999995</v>
      </c>
      <c r="K28" s="162">
        <f t="shared" si="3"/>
        <v>527958.37</v>
      </c>
      <c r="L28" s="162">
        <f t="shared" si="3"/>
        <v>210</v>
      </c>
      <c r="M28" s="162">
        <f t="shared" si="3"/>
        <v>0</v>
      </c>
      <c r="N28" s="162">
        <f t="shared" si="3"/>
        <v>0.15171000000000001</v>
      </c>
      <c r="O28" s="162">
        <f t="shared" si="3"/>
        <v>17.621469999999999</v>
      </c>
      <c r="P28" s="162">
        <f t="shared" si="3"/>
        <v>0</v>
      </c>
      <c r="Q28" s="162">
        <f t="shared" si="3"/>
        <v>0</v>
      </c>
      <c r="R28" s="162">
        <f t="shared" si="3"/>
        <v>0</v>
      </c>
      <c r="S28" s="162">
        <f t="shared" si="3"/>
        <v>0</v>
      </c>
      <c r="T28" s="162">
        <f t="shared" si="3"/>
        <v>10.427</v>
      </c>
      <c r="U28" s="162">
        <f t="shared" si="3"/>
        <v>1598.41</v>
      </c>
      <c r="V28" s="162"/>
      <c r="AE28" s="129" t="s">
        <v>84</v>
      </c>
    </row>
    <row r="29" spans="1:60" outlineLevel="1">
      <c r="A29" s="143">
        <v>6</v>
      </c>
      <c r="B29" s="144" t="s">
        <v>109</v>
      </c>
      <c r="C29" s="145" t="s">
        <v>110</v>
      </c>
      <c r="D29" s="146" t="s">
        <v>111</v>
      </c>
      <c r="E29" s="147">
        <v>123.81</v>
      </c>
      <c r="F29" s="128"/>
      <c r="G29" s="148">
        <f>E29*F29</f>
        <v>0</v>
      </c>
      <c r="H29" s="148">
        <v>100.28</v>
      </c>
      <c r="I29" s="148">
        <f>ROUND(E29*H29,2)</f>
        <v>12415.67</v>
      </c>
      <c r="J29" s="148">
        <v>68.72</v>
      </c>
      <c r="K29" s="148">
        <f>ROUND(E29*J29,2)</f>
        <v>8508.2199999999993</v>
      </c>
      <c r="L29" s="148">
        <v>21</v>
      </c>
      <c r="M29" s="148">
        <f>G29*(1+L29/100)</f>
        <v>0</v>
      </c>
      <c r="N29" s="149">
        <v>1.8000000000000001E-4</v>
      </c>
      <c r="O29" s="149">
        <f>ROUND(E29*N29,5)</f>
        <v>2.2290000000000001E-2</v>
      </c>
      <c r="P29" s="149">
        <v>0</v>
      </c>
      <c r="Q29" s="149">
        <f>ROUND(E29*P29,5)</f>
        <v>0</v>
      </c>
      <c r="R29" s="149"/>
      <c r="S29" s="149"/>
      <c r="T29" s="150">
        <v>0.21360000000000001</v>
      </c>
      <c r="U29" s="149">
        <f>ROUND(E29*T29,2)</f>
        <v>26.45</v>
      </c>
      <c r="V29" s="151" t="s">
        <v>457</v>
      </c>
      <c r="W29" s="152"/>
      <c r="X29" s="152"/>
      <c r="Y29" s="152"/>
      <c r="Z29" s="152"/>
      <c r="AA29" s="152"/>
      <c r="AB29" s="152"/>
      <c r="AC29" s="152"/>
      <c r="AD29" s="152"/>
      <c r="AE29" s="152" t="s">
        <v>86</v>
      </c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>
      <c r="A30" s="143"/>
      <c r="B30" s="144"/>
      <c r="C30" s="154" t="s">
        <v>112</v>
      </c>
      <c r="D30" s="155"/>
      <c r="E30" s="156">
        <v>123.81</v>
      </c>
      <c r="F30" s="148"/>
      <c r="G30" s="148"/>
      <c r="H30" s="148"/>
      <c r="I30" s="148"/>
      <c r="J30" s="148"/>
      <c r="K30" s="148"/>
      <c r="L30" s="148"/>
      <c r="M30" s="148"/>
      <c r="N30" s="149"/>
      <c r="O30" s="149"/>
      <c r="P30" s="149"/>
      <c r="Q30" s="149"/>
      <c r="R30" s="149"/>
      <c r="S30" s="149"/>
      <c r="T30" s="150"/>
      <c r="U30" s="149"/>
      <c r="V30" s="153"/>
      <c r="W30" s="152"/>
      <c r="X30" s="152"/>
      <c r="Y30" s="152"/>
      <c r="Z30" s="152"/>
      <c r="AA30" s="152"/>
      <c r="AB30" s="152"/>
      <c r="AC30" s="152"/>
      <c r="AD30" s="152"/>
      <c r="AE30" s="152" t="s">
        <v>87</v>
      </c>
      <c r="AF30" s="152">
        <v>0</v>
      </c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ht="22.5" outlineLevel="1">
      <c r="A31" s="143">
        <v>7</v>
      </c>
      <c r="B31" s="144" t="s">
        <v>113</v>
      </c>
      <c r="C31" s="145" t="s">
        <v>114</v>
      </c>
      <c r="D31" s="146" t="s">
        <v>85</v>
      </c>
      <c r="E31" s="147">
        <v>121.5474</v>
      </c>
      <c r="F31" s="128"/>
      <c r="G31" s="148">
        <f t="shared" ref="G31:G92" si="4">E31*F31</f>
        <v>0</v>
      </c>
      <c r="H31" s="148">
        <v>661.47</v>
      </c>
      <c r="I31" s="148">
        <f>ROUND(E31*H31,2)</f>
        <v>80399.960000000006</v>
      </c>
      <c r="J31" s="148">
        <v>951.53</v>
      </c>
      <c r="K31" s="148">
        <f>ROUND(E31*J31,2)</f>
        <v>115656</v>
      </c>
      <c r="L31" s="148">
        <v>21</v>
      </c>
      <c r="M31" s="148">
        <f>G31*(1+L31/100)</f>
        <v>0</v>
      </c>
      <c r="N31" s="149">
        <v>9.4699999999999993E-3</v>
      </c>
      <c r="O31" s="149">
        <f>ROUND(E31*N31,5)</f>
        <v>1.1510499999999999</v>
      </c>
      <c r="P31" s="149">
        <v>0</v>
      </c>
      <c r="Q31" s="149">
        <f>ROUND(E31*P31,5)</f>
        <v>0</v>
      </c>
      <c r="R31" s="149"/>
      <c r="S31" s="149"/>
      <c r="T31" s="150">
        <v>2.9020000000000001</v>
      </c>
      <c r="U31" s="149">
        <f>ROUND(E31*T31,2)</f>
        <v>352.73</v>
      </c>
      <c r="V31" s="153" t="s">
        <v>457</v>
      </c>
      <c r="W31" s="152"/>
      <c r="X31" s="152"/>
      <c r="Y31" s="152"/>
      <c r="Z31" s="152"/>
      <c r="AA31" s="152"/>
      <c r="AB31" s="152"/>
      <c r="AC31" s="152"/>
      <c r="AD31" s="152"/>
      <c r="AE31" s="152" t="s">
        <v>86</v>
      </c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ht="50.25" customHeight="1" outlineLevel="1">
      <c r="A32" s="143"/>
      <c r="B32" s="144"/>
      <c r="C32" s="255" t="s">
        <v>463</v>
      </c>
      <c r="D32" s="256"/>
      <c r="E32" s="256"/>
      <c r="F32" s="256"/>
      <c r="G32" s="256"/>
      <c r="H32" s="256"/>
      <c r="I32" s="256"/>
      <c r="J32" s="256"/>
      <c r="K32" s="256"/>
      <c r="L32" s="256"/>
      <c r="M32" s="256"/>
      <c r="N32" s="256"/>
      <c r="O32" s="256"/>
      <c r="P32" s="256"/>
      <c r="Q32" s="256"/>
      <c r="R32" s="256"/>
      <c r="S32" s="256"/>
      <c r="T32" s="256"/>
      <c r="U32" s="256"/>
      <c r="V32" s="257"/>
      <c r="W32" s="152"/>
      <c r="X32" s="152"/>
      <c r="Y32" s="152"/>
      <c r="Z32" s="152"/>
      <c r="AA32" s="152"/>
      <c r="AB32" s="152"/>
      <c r="AC32" s="152"/>
      <c r="AD32" s="152"/>
      <c r="AE32" s="152"/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>
      <c r="A33" s="143"/>
      <c r="B33" s="144"/>
      <c r="C33" s="255" t="s">
        <v>464</v>
      </c>
      <c r="D33" s="256"/>
      <c r="E33" s="256"/>
      <c r="F33" s="256"/>
      <c r="G33" s="256"/>
      <c r="H33" s="256"/>
      <c r="I33" s="256"/>
      <c r="J33" s="256"/>
      <c r="K33" s="256"/>
      <c r="L33" s="256"/>
      <c r="M33" s="256"/>
      <c r="N33" s="256"/>
      <c r="O33" s="256"/>
      <c r="P33" s="256"/>
      <c r="Q33" s="256"/>
      <c r="R33" s="256"/>
      <c r="S33" s="256"/>
      <c r="T33" s="256"/>
      <c r="U33" s="256"/>
      <c r="V33" s="257"/>
      <c r="W33" s="152"/>
      <c r="X33" s="152"/>
      <c r="Y33" s="152"/>
      <c r="Z33" s="152"/>
      <c r="AA33" s="152"/>
      <c r="AB33" s="152"/>
      <c r="AC33" s="152"/>
      <c r="AD33" s="152"/>
      <c r="AE33" s="152"/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>
      <c r="A34" s="143"/>
      <c r="B34" s="144"/>
      <c r="C34" s="154" t="s">
        <v>115</v>
      </c>
      <c r="D34" s="155"/>
      <c r="E34" s="156">
        <v>12.96</v>
      </c>
      <c r="F34" s="148"/>
      <c r="G34" s="148"/>
      <c r="H34" s="148"/>
      <c r="I34" s="148"/>
      <c r="J34" s="148"/>
      <c r="K34" s="148"/>
      <c r="L34" s="148"/>
      <c r="M34" s="148"/>
      <c r="N34" s="149"/>
      <c r="O34" s="149"/>
      <c r="P34" s="149"/>
      <c r="Q34" s="149"/>
      <c r="R34" s="149"/>
      <c r="S34" s="149"/>
      <c r="T34" s="150"/>
      <c r="U34" s="149"/>
      <c r="V34" s="153"/>
      <c r="W34" s="152"/>
      <c r="X34" s="152"/>
      <c r="Y34" s="152"/>
      <c r="Z34" s="152"/>
      <c r="AA34" s="152"/>
      <c r="AB34" s="152"/>
      <c r="AC34" s="152"/>
      <c r="AD34" s="152"/>
      <c r="AE34" s="152" t="s">
        <v>87</v>
      </c>
      <c r="AF34" s="152">
        <v>0</v>
      </c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>
      <c r="A35" s="143"/>
      <c r="B35" s="144"/>
      <c r="C35" s="154" t="s">
        <v>116</v>
      </c>
      <c r="D35" s="155"/>
      <c r="E35" s="156">
        <v>9.0719999999999992</v>
      </c>
      <c r="F35" s="148"/>
      <c r="G35" s="148"/>
      <c r="H35" s="148"/>
      <c r="I35" s="148"/>
      <c r="J35" s="148"/>
      <c r="K35" s="148"/>
      <c r="L35" s="148"/>
      <c r="M35" s="148"/>
      <c r="N35" s="149"/>
      <c r="O35" s="149"/>
      <c r="P35" s="149"/>
      <c r="Q35" s="149"/>
      <c r="R35" s="149"/>
      <c r="S35" s="149"/>
      <c r="T35" s="150"/>
      <c r="U35" s="149"/>
      <c r="V35" s="153"/>
      <c r="W35" s="152"/>
      <c r="X35" s="152"/>
      <c r="Y35" s="152"/>
      <c r="Z35" s="152"/>
      <c r="AA35" s="152"/>
      <c r="AB35" s="152"/>
      <c r="AC35" s="152"/>
      <c r="AD35" s="152"/>
      <c r="AE35" s="152" t="s">
        <v>87</v>
      </c>
      <c r="AF35" s="152">
        <v>0</v>
      </c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>
      <c r="A36" s="143"/>
      <c r="B36" s="144"/>
      <c r="C36" s="154" t="s">
        <v>117</v>
      </c>
      <c r="D36" s="155"/>
      <c r="E36" s="156">
        <v>45.287999999999997</v>
      </c>
      <c r="F36" s="148"/>
      <c r="G36" s="148"/>
      <c r="H36" s="148"/>
      <c r="I36" s="148"/>
      <c r="J36" s="148"/>
      <c r="K36" s="148"/>
      <c r="L36" s="148"/>
      <c r="M36" s="148"/>
      <c r="N36" s="149"/>
      <c r="O36" s="149"/>
      <c r="P36" s="149"/>
      <c r="Q36" s="149"/>
      <c r="R36" s="149"/>
      <c r="S36" s="149"/>
      <c r="T36" s="150"/>
      <c r="U36" s="149"/>
      <c r="V36" s="153"/>
      <c r="W36" s="152"/>
      <c r="X36" s="152"/>
      <c r="Y36" s="152"/>
      <c r="Z36" s="152"/>
      <c r="AA36" s="152"/>
      <c r="AB36" s="152"/>
      <c r="AC36" s="152"/>
      <c r="AD36" s="152"/>
      <c r="AE36" s="152" t="s">
        <v>87</v>
      </c>
      <c r="AF36" s="152">
        <v>0</v>
      </c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>
      <c r="A37" s="143"/>
      <c r="B37" s="144"/>
      <c r="C37" s="154" t="s">
        <v>118</v>
      </c>
      <c r="D37" s="155"/>
      <c r="E37" s="156">
        <v>38.015999999999998</v>
      </c>
      <c r="F37" s="148"/>
      <c r="G37" s="148"/>
      <c r="H37" s="148"/>
      <c r="I37" s="148"/>
      <c r="J37" s="148"/>
      <c r="K37" s="148"/>
      <c r="L37" s="148"/>
      <c r="M37" s="148"/>
      <c r="N37" s="149"/>
      <c r="O37" s="149"/>
      <c r="P37" s="149"/>
      <c r="Q37" s="149"/>
      <c r="R37" s="149"/>
      <c r="S37" s="149"/>
      <c r="T37" s="150"/>
      <c r="U37" s="149"/>
      <c r="V37" s="153"/>
      <c r="W37" s="152"/>
      <c r="X37" s="152"/>
      <c r="Y37" s="152"/>
      <c r="Z37" s="152"/>
      <c r="AA37" s="152"/>
      <c r="AB37" s="152"/>
      <c r="AC37" s="152"/>
      <c r="AD37" s="152"/>
      <c r="AE37" s="152" t="s">
        <v>87</v>
      </c>
      <c r="AF37" s="152">
        <v>0</v>
      </c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>
      <c r="A38" s="143"/>
      <c r="B38" s="144"/>
      <c r="C38" s="154" t="s">
        <v>119</v>
      </c>
      <c r="D38" s="155"/>
      <c r="E38" s="156">
        <v>1.1639999999999999</v>
      </c>
      <c r="F38" s="148"/>
      <c r="G38" s="148"/>
      <c r="H38" s="148"/>
      <c r="I38" s="148"/>
      <c r="J38" s="148"/>
      <c r="K38" s="148"/>
      <c r="L38" s="148"/>
      <c r="M38" s="148"/>
      <c r="N38" s="149"/>
      <c r="O38" s="149"/>
      <c r="P38" s="149"/>
      <c r="Q38" s="149"/>
      <c r="R38" s="149"/>
      <c r="S38" s="149"/>
      <c r="T38" s="150"/>
      <c r="U38" s="149"/>
      <c r="V38" s="153"/>
      <c r="W38" s="152"/>
      <c r="X38" s="152"/>
      <c r="Y38" s="152"/>
      <c r="Z38" s="152"/>
      <c r="AA38" s="152"/>
      <c r="AB38" s="152"/>
      <c r="AC38" s="152"/>
      <c r="AD38" s="152"/>
      <c r="AE38" s="152" t="s">
        <v>87</v>
      </c>
      <c r="AF38" s="152">
        <v>0</v>
      </c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>
      <c r="A39" s="143"/>
      <c r="B39" s="144"/>
      <c r="C39" s="154" t="s">
        <v>120</v>
      </c>
      <c r="D39" s="155"/>
      <c r="E39" s="156">
        <v>4.1040000000000001</v>
      </c>
      <c r="F39" s="148"/>
      <c r="G39" s="148"/>
      <c r="H39" s="148"/>
      <c r="I39" s="148"/>
      <c r="J39" s="148"/>
      <c r="K39" s="148"/>
      <c r="L39" s="148"/>
      <c r="M39" s="148"/>
      <c r="N39" s="149"/>
      <c r="O39" s="149"/>
      <c r="P39" s="149"/>
      <c r="Q39" s="149"/>
      <c r="R39" s="149"/>
      <c r="S39" s="149"/>
      <c r="T39" s="150"/>
      <c r="U39" s="149"/>
      <c r="V39" s="153"/>
      <c r="W39" s="152"/>
      <c r="X39" s="152"/>
      <c r="Y39" s="152"/>
      <c r="Z39" s="152"/>
      <c r="AA39" s="152"/>
      <c r="AB39" s="152"/>
      <c r="AC39" s="152"/>
      <c r="AD39" s="152"/>
      <c r="AE39" s="152" t="s">
        <v>87</v>
      </c>
      <c r="AF39" s="152">
        <v>0</v>
      </c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>
      <c r="A40" s="143"/>
      <c r="B40" s="144"/>
      <c r="C40" s="154" t="s">
        <v>121</v>
      </c>
      <c r="D40" s="155"/>
      <c r="E40" s="156">
        <v>0.76319999999999999</v>
      </c>
      <c r="F40" s="148"/>
      <c r="G40" s="148"/>
      <c r="H40" s="148"/>
      <c r="I40" s="148"/>
      <c r="J40" s="148"/>
      <c r="K40" s="148"/>
      <c r="L40" s="148"/>
      <c r="M40" s="148"/>
      <c r="N40" s="149"/>
      <c r="O40" s="149"/>
      <c r="P40" s="149"/>
      <c r="Q40" s="149"/>
      <c r="R40" s="149"/>
      <c r="S40" s="149"/>
      <c r="T40" s="150"/>
      <c r="U40" s="149"/>
      <c r="V40" s="153"/>
      <c r="W40" s="152"/>
      <c r="X40" s="152"/>
      <c r="Y40" s="152"/>
      <c r="Z40" s="152"/>
      <c r="AA40" s="152"/>
      <c r="AB40" s="152"/>
      <c r="AC40" s="152"/>
      <c r="AD40" s="152"/>
      <c r="AE40" s="152" t="s">
        <v>87</v>
      </c>
      <c r="AF40" s="152">
        <v>0</v>
      </c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>
      <c r="A41" s="143"/>
      <c r="B41" s="144"/>
      <c r="C41" s="154" t="s">
        <v>122</v>
      </c>
      <c r="D41" s="155"/>
      <c r="E41" s="156">
        <v>1.5960000000000001</v>
      </c>
      <c r="F41" s="148"/>
      <c r="G41" s="148"/>
      <c r="H41" s="148"/>
      <c r="I41" s="148"/>
      <c r="J41" s="148"/>
      <c r="K41" s="148"/>
      <c r="L41" s="148"/>
      <c r="M41" s="148"/>
      <c r="N41" s="149"/>
      <c r="O41" s="149"/>
      <c r="P41" s="149"/>
      <c r="Q41" s="149"/>
      <c r="R41" s="149"/>
      <c r="S41" s="149"/>
      <c r="T41" s="150"/>
      <c r="U41" s="149"/>
      <c r="V41" s="153"/>
      <c r="W41" s="152"/>
      <c r="X41" s="152"/>
      <c r="Y41" s="152"/>
      <c r="Z41" s="152"/>
      <c r="AA41" s="152"/>
      <c r="AB41" s="152"/>
      <c r="AC41" s="152"/>
      <c r="AD41" s="152"/>
      <c r="AE41" s="152" t="s">
        <v>87</v>
      </c>
      <c r="AF41" s="152">
        <v>0</v>
      </c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>
      <c r="A42" s="143"/>
      <c r="B42" s="144"/>
      <c r="C42" s="154" t="s">
        <v>123</v>
      </c>
      <c r="D42" s="155"/>
      <c r="E42" s="156">
        <v>3.2639999999999998</v>
      </c>
      <c r="F42" s="148"/>
      <c r="G42" s="148"/>
      <c r="H42" s="148"/>
      <c r="I42" s="148"/>
      <c r="J42" s="148"/>
      <c r="K42" s="148"/>
      <c r="L42" s="148"/>
      <c r="M42" s="148"/>
      <c r="N42" s="149"/>
      <c r="O42" s="149"/>
      <c r="P42" s="149"/>
      <c r="Q42" s="149"/>
      <c r="R42" s="149"/>
      <c r="S42" s="149"/>
      <c r="T42" s="150"/>
      <c r="U42" s="149"/>
      <c r="V42" s="153"/>
      <c r="W42" s="152"/>
      <c r="X42" s="152"/>
      <c r="Y42" s="152"/>
      <c r="Z42" s="152"/>
      <c r="AA42" s="152"/>
      <c r="AB42" s="152"/>
      <c r="AC42" s="152"/>
      <c r="AD42" s="152"/>
      <c r="AE42" s="152" t="s">
        <v>87</v>
      </c>
      <c r="AF42" s="152">
        <v>0</v>
      </c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>
      <c r="A43" s="143"/>
      <c r="B43" s="144"/>
      <c r="C43" s="154" t="s">
        <v>124</v>
      </c>
      <c r="D43" s="155"/>
      <c r="E43" s="156">
        <v>1.272</v>
      </c>
      <c r="F43" s="148"/>
      <c r="G43" s="148"/>
      <c r="H43" s="148"/>
      <c r="I43" s="148"/>
      <c r="J43" s="148"/>
      <c r="K43" s="148"/>
      <c r="L43" s="148"/>
      <c r="M43" s="148"/>
      <c r="N43" s="149"/>
      <c r="O43" s="149"/>
      <c r="P43" s="149"/>
      <c r="Q43" s="149"/>
      <c r="R43" s="149"/>
      <c r="S43" s="149"/>
      <c r="T43" s="150"/>
      <c r="U43" s="149"/>
      <c r="V43" s="153"/>
      <c r="W43" s="152"/>
      <c r="X43" s="152"/>
      <c r="Y43" s="152"/>
      <c r="Z43" s="152"/>
      <c r="AA43" s="152"/>
      <c r="AB43" s="152"/>
      <c r="AC43" s="152"/>
      <c r="AD43" s="152"/>
      <c r="AE43" s="152" t="s">
        <v>87</v>
      </c>
      <c r="AF43" s="152">
        <v>0</v>
      </c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>
      <c r="A44" s="143"/>
      <c r="B44" s="144"/>
      <c r="C44" s="154" t="s">
        <v>125</v>
      </c>
      <c r="D44" s="155"/>
      <c r="E44" s="156">
        <v>4.0481999999999996</v>
      </c>
      <c r="F44" s="148"/>
      <c r="G44" s="148"/>
      <c r="H44" s="148"/>
      <c r="I44" s="148"/>
      <c r="J44" s="148"/>
      <c r="K44" s="148"/>
      <c r="L44" s="148"/>
      <c r="M44" s="148"/>
      <c r="N44" s="149"/>
      <c r="O44" s="149"/>
      <c r="P44" s="149"/>
      <c r="Q44" s="149"/>
      <c r="R44" s="149"/>
      <c r="S44" s="149"/>
      <c r="T44" s="150"/>
      <c r="U44" s="149"/>
      <c r="V44" s="153"/>
      <c r="W44" s="152"/>
      <c r="X44" s="152"/>
      <c r="Y44" s="152"/>
      <c r="Z44" s="152"/>
      <c r="AA44" s="152"/>
      <c r="AB44" s="152"/>
      <c r="AC44" s="152"/>
      <c r="AD44" s="152"/>
      <c r="AE44" s="152" t="s">
        <v>87</v>
      </c>
      <c r="AF44" s="152">
        <v>0</v>
      </c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2.5" outlineLevel="1">
      <c r="A45" s="143">
        <v>8</v>
      </c>
      <c r="B45" s="144" t="s">
        <v>126</v>
      </c>
      <c r="C45" s="145" t="s">
        <v>127</v>
      </c>
      <c r="D45" s="146" t="s">
        <v>85</v>
      </c>
      <c r="E45" s="147">
        <v>706.58399999999995</v>
      </c>
      <c r="F45" s="128"/>
      <c r="G45" s="148">
        <f t="shared" si="4"/>
        <v>0</v>
      </c>
      <c r="H45" s="148">
        <v>729.97</v>
      </c>
      <c r="I45" s="148">
        <f>ROUND(E45*H45,2)</f>
        <v>515785.12</v>
      </c>
      <c r="J45" s="148">
        <v>415.03</v>
      </c>
      <c r="K45" s="148">
        <f>ROUND(E45*J45,2)</f>
        <v>293253.56</v>
      </c>
      <c r="L45" s="148">
        <v>21</v>
      </c>
      <c r="M45" s="148">
        <f>G45*(1+L45/100)</f>
        <v>0</v>
      </c>
      <c r="N45" s="149">
        <v>1.5980000000000001E-2</v>
      </c>
      <c r="O45" s="149">
        <f>ROUND(E45*N45,5)</f>
        <v>11.29121</v>
      </c>
      <c r="P45" s="149">
        <v>0</v>
      </c>
      <c r="Q45" s="149">
        <f>ROUND(E45*P45,5)</f>
        <v>0</v>
      </c>
      <c r="R45" s="149"/>
      <c r="S45" s="149"/>
      <c r="T45" s="150">
        <v>1.2558</v>
      </c>
      <c r="U45" s="149">
        <f>ROUND(E45*T45,2)</f>
        <v>887.33</v>
      </c>
      <c r="V45" s="153" t="s">
        <v>457</v>
      </c>
      <c r="W45" s="152"/>
      <c r="X45" s="152"/>
      <c r="Y45" s="152"/>
      <c r="Z45" s="152"/>
      <c r="AA45" s="152"/>
      <c r="AB45" s="152"/>
      <c r="AC45" s="152"/>
      <c r="AD45" s="152"/>
      <c r="AE45" s="152" t="s">
        <v>86</v>
      </c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ht="60" customHeight="1" outlineLevel="1">
      <c r="A46" s="143"/>
      <c r="B46" s="144"/>
      <c r="C46" s="255" t="s">
        <v>497</v>
      </c>
      <c r="D46" s="256"/>
      <c r="E46" s="256"/>
      <c r="F46" s="256"/>
      <c r="G46" s="256"/>
      <c r="H46" s="256"/>
      <c r="I46" s="256"/>
      <c r="J46" s="256"/>
      <c r="K46" s="256"/>
      <c r="L46" s="256"/>
      <c r="M46" s="256"/>
      <c r="N46" s="256"/>
      <c r="O46" s="256"/>
      <c r="P46" s="256"/>
      <c r="Q46" s="256"/>
      <c r="R46" s="256"/>
      <c r="S46" s="256"/>
      <c r="T46" s="256"/>
      <c r="U46" s="256"/>
      <c r="V46" s="257"/>
      <c r="W46" s="152"/>
      <c r="X46" s="152"/>
      <c r="Y46" s="152"/>
      <c r="Z46" s="152"/>
      <c r="AA46" s="152"/>
      <c r="AB46" s="152"/>
      <c r="AC46" s="152"/>
      <c r="AD46" s="152"/>
      <c r="AE46" s="152"/>
      <c r="AF46" s="152"/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>
      <c r="A47" s="143"/>
      <c r="B47" s="144"/>
      <c r="C47" s="255" t="s">
        <v>464</v>
      </c>
      <c r="D47" s="256"/>
      <c r="E47" s="256"/>
      <c r="F47" s="256"/>
      <c r="G47" s="256"/>
      <c r="H47" s="256"/>
      <c r="I47" s="256"/>
      <c r="J47" s="256"/>
      <c r="K47" s="256"/>
      <c r="L47" s="256"/>
      <c r="M47" s="256"/>
      <c r="N47" s="256"/>
      <c r="O47" s="256"/>
      <c r="P47" s="256"/>
      <c r="Q47" s="256"/>
      <c r="R47" s="256"/>
      <c r="S47" s="256"/>
      <c r="T47" s="256"/>
      <c r="U47" s="256"/>
      <c r="V47" s="257"/>
      <c r="W47" s="152"/>
      <c r="X47" s="152"/>
      <c r="Y47" s="152"/>
      <c r="Z47" s="152"/>
      <c r="AA47" s="152"/>
      <c r="AB47" s="152"/>
      <c r="AC47" s="152"/>
      <c r="AD47" s="152"/>
      <c r="AE47" s="152"/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ht="30" customHeight="1" outlineLevel="1">
      <c r="A48" s="143"/>
      <c r="B48" s="144"/>
      <c r="C48" s="255" t="s">
        <v>466</v>
      </c>
      <c r="D48" s="256"/>
      <c r="E48" s="256"/>
      <c r="F48" s="256"/>
      <c r="G48" s="256"/>
      <c r="H48" s="256"/>
      <c r="I48" s="256"/>
      <c r="J48" s="256"/>
      <c r="K48" s="256"/>
      <c r="L48" s="256"/>
      <c r="M48" s="256"/>
      <c r="N48" s="256"/>
      <c r="O48" s="256"/>
      <c r="P48" s="256"/>
      <c r="Q48" s="256"/>
      <c r="R48" s="256"/>
      <c r="S48" s="256"/>
      <c r="T48" s="256"/>
      <c r="U48" s="256"/>
      <c r="V48" s="257"/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>
      <c r="A49" s="143"/>
      <c r="B49" s="144"/>
      <c r="C49" s="154" t="s">
        <v>128</v>
      </c>
      <c r="D49" s="155"/>
      <c r="E49" s="156">
        <v>236.124</v>
      </c>
      <c r="F49" s="148"/>
      <c r="G49" s="148"/>
      <c r="H49" s="148"/>
      <c r="I49" s="148"/>
      <c r="J49" s="148"/>
      <c r="K49" s="148"/>
      <c r="L49" s="148"/>
      <c r="M49" s="148"/>
      <c r="N49" s="149"/>
      <c r="O49" s="149"/>
      <c r="P49" s="149"/>
      <c r="Q49" s="149"/>
      <c r="R49" s="149"/>
      <c r="S49" s="149"/>
      <c r="T49" s="150"/>
      <c r="U49" s="149"/>
      <c r="V49" s="153"/>
      <c r="W49" s="152"/>
      <c r="X49" s="152"/>
      <c r="Y49" s="152"/>
      <c r="Z49" s="152"/>
      <c r="AA49" s="152"/>
      <c r="AB49" s="152"/>
      <c r="AC49" s="152"/>
      <c r="AD49" s="152"/>
      <c r="AE49" s="152" t="s">
        <v>87</v>
      </c>
      <c r="AF49" s="152">
        <v>0</v>
      </c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>
      <c r="A50" s="143"/>
      <c r="B50" s="144"/>
      <c r="C50" s="154" t="s">
        <v>129</v>
      </c>
      <c r="D50" s="155"/>
      <c r="E50" s="156">
        <v>102.19</v>
      </c>
      <c r="F50" s="148"/>
      <c r="G50" s="148"/>
      <c r="H50" s="148"/>
      <c r="I50" s="148"/>
      <c r="J50" s="148"/>
      <c r="K50" s="148"/>
      <c r="L50" s="148"/>
      <c r="M50" s="148"/>
      <c r="N50" s="149"/>
      <c r="O50" s="149"/>
      <c r="P50" s="149"/>
      <c r="Q50" s="149"/>
      <c r="R50" s="149"/>
      <c r="S50" s="149"/>
      <c r="T50" s="150"/>
      <c r="U50" s="149"/>
      <c r="V50" s="153"/>
      <c r="W50" s="152"/>
      <c r="X50" s="152"/>
      <c r="Y50" s="152"/>
      <c r="Z50" s="152"/>
      <c r="AA50" s="152"/>
      <c r="AB50" s="152"/>
      <c r="AC50" s="152"/>
      <c r="AD50" s="152"/>
      <c r="AE50" s="152" t="s">
        <v>87</v>
      </c>
      <c r="AF50" s="152">
        <v>0</v>
      </c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>
      <c r="A51" s="143"/>
      <c r="B51" s="144"/>
      <c r="C51" s="154" t="s">
        <v>130</v>
      </c>
      <c r="D51" s="155"/>
      <c r="E51" s="156">
        <v>271.67</v>
      </c>
      <c r="F51" s="148"/>
      <c r="G51" s="148"/>
      <c r="H51" s="148"/>
      <c r="I51" s="148"/>
      <c r="J51" s="148"/>
      <c r="K51" s="148"/>
      <c r="L51" s="148"/>
      <c r="M51" s="148"/>
      <c r="N51" s="149"/>
      <c r="O51" s="149"/>
      <c r="P51" s="149"/>
      <c r="Q51" s="149"/>
      <c r="R51" s="149"/>
      <c r="S51" s="149"/>
      <c r="T51" s="150"/>
      <c r="U51" s="149"/>
      <c r="V51" s="153"/>
      <c r="W51" s="152"/>
      <c r="X51" s="152"/>
      <c r="Y51" s="152"/>
      <c r="Z51" s="152"/>
      <c r="AA51" s="152"/>
      <c r="AB51" s="152"/>
      <c r="AC51" s="152"/>
      <c r="AD51" s="152"/>
      <c r="AE51" s="152" t="s">
        <v>87</v>
      </c>
      <c r="AF51" s="152">
        <v>0</v>
      </c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>
      <c r="A52" s="143"/>
      <c r="B52" s="144"/>
      <c r="C52" s="154" t="s">
        <v>131</v>
      </c>
      <c r="D52" s="155"/>
      <c r="E52" s="156">
        <v>96.6</v>
      </c>
      <c r="F52" s="148"/>
      <c r="G52" s="148"/>
      <c r="H52" s="148"/>
      <c r="I52" s="148"/>
      <c r="J52" s="148"/>
      <c r="K52" s="148"/>
      <c r="L52" s="148"/>
      <c r="M52" s="148"/>
      <c r="N52" s="149"/>
      <c r="O52" s="149"/>
      <c r="P52" s="149"/>
      <c r="Q52" s="149"/>
      <c r="R52" s="149"/>
      <c r="S52" s="149"/>
      <c r="T52" s="150"/>
      <c r="U52" s="149"/>
      <c r="V52" s="153"/>
      <c r="W52" s="152"/>
      <c r="X52" s="152"/>
      <c r="Y52" s="152"/>
      <c r="Z52" s="152"/>
      <c r="AA52" s="152"/>
      <c r="AB52" s="152"/>
      <c r="AC52" s="152"/>
      <c r="AD52" s="152"/>
      <c r="AE52" s="152" t="s">
        <v>87</v>
      </c>
      <c r="AF52" s="152">
        <v>0</v>
      </c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ht="22.5" outlineLevel="1">
      <c r="A53" s="143">
        <v>9</v>
      </c>
      <c r="B53" s="144" t="s">
        <v>132</v>
      </c>
      <c r="C53" s="145" t="s">
        <v>133</v>
      </c>
      <c r="D53" s="146" t="s">
        <v>85</v>
      </c>
      <c r="E53" s="147">
        <v>3.75</v>
      </c>
      <c r="F53" s="128"/>
      <c r="G53" s="148">
        <f t="shared" si="4"/>
        <v>0</v>
      </c>
      <c r="H53" s="148">
        <v>494.78</v>
      </c>
      <c r="I53" s="148">
        <f>ROUND(E53*H53,2)</f>
        <v>1855.43</v>
      </c>
      <c r="J53" s="148">
        <v>273.22000000000003</v>
      </c>
      <c r="K53" s="148">
        <f>ROUND(E53*J53,2)</f>
        <v>1024.58</v>
      </c>
      <c r="L53" s="148">
        <v>21</v>
      </c>
      <c r="M53" s="148">
        <f>G53*(1+L53/100)</f>
        <v>0</v>
      </c>
      <c r="N53" s="149">
        <v>1.163E-2</v>
      </c>
      <c r="O53" s="149">
        <f>ROUND(E53*N53,5)</f>
        <v>4.3610000000000003E-2</v>
      </c>
      <c r="P53" s="149">
        <v>0</v>
      </c>
      <c r="Q53" s="149">
        <f>ROUND(E53*P53,5)</f>
        <v>0</v>
      </c>
      <c r="R53" s="149"/>
      <c r="S53" s="149"/>
      <c r="T53" s="150">
        <v>0.85699999999999998</v>
      </c>
      <c r="U53" s="149">
        <f>ROUND(E53*T53,2)</f>
        <v>3.21</v>
      </c>
      <c r="V53" s="153" t="s">
        <v>457</v>
      </c>
      <c r="W53" s="152"/>
      <c r="X53" s="152"/>
      <c r="Y53" s="152"/>
      <c r="Z53" s="152"/>
      <c r="AA53" s="152"/>
      <c r="AB53" s="152"/>
      <c r="AC53" s="152"/>
      <c r="AD53" s="152"/>
      <c r="AE53" s="152" t="s">
        <v>86</v>
      </c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ht="50.25" customHeight="1" outlineLevel="1">
      <c r="A54" s="143"/>
      <c r="B54" s="144"/>
      <c r="C54" s="255" t="s">
        <v>467</v>
      </c>
      <c r="D54" s="256"/>
      <c r="E54" s="256"/>
      <c r="F54" s="256"/>
      <c r="G54" s="256"/>
      <c r="H54" s="256"/>
      <c r="I54" s="256"/>
      <c r="J54" s="256"/>
      <c r="K54" s="256"/>
      <c r="L54" s="256"/>
      <c r="M54" s="256"/>
      <c r="N54" s="256"/>
      <c r="O54" s="256"/>
      <c r="P54" s="256"/>
      <c r="Q54" s="256"/>
      <c r="R54" s="256"/>
      <c r="S54" s="256"/>
      <c r="T54" s="256"/>
      <c r="U54" s="256"/>
      <c r="V54" s="257"/>
      <c r="W54" s="152"/>
      <c r="X54" s="152"/>
      <c r="Y54" s="152"/>
      <c r="Z54" s="152"/>
      <c r="AA54" s="152"/>
      <c r="AB54" s="152"/>
      <c r="AC54" s="152"/>
      <c r="AD54" s="152"/>
      <c r="AE54" s="152"/>
      <c r="AF54" s="152"/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>
      <c r="A55" s="143"/>
      <c r="B55" s="144"/>
      <c r="C55" s="255" t="s">
        <v>464</v>
      </c>
      <c r="D55" s="256"/>
      <c r="E55" s="256"/>
      <c r="F55" s="256"/>
      <c r="G55" s="256"/>
      <c r="H55" s="256"/>
      <c r="I55" s="256"/>
      <c r="J55" s="256"/>
      <c r="K55" s="256"/>
      <c r="L55" s="256"/>
      <c r="M55" s="256"/>
      <c r="N55" s="256"/>
      <c r="O55" s="256"/>
      <c r="P55" s="256"/>
      <c r="Q55" s="256"/>
      <c r="R55" s="256"/>
      <c r="S55" s="256"/>
      <c r="T55" s="256"/>
      <c r="U55" s="256"/>
      <c r="V55" s="257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ht="30" customHeight="1" outlineLevel="1">
      <c r="A56" s="143"/>
      <c r="B56" s="144"/>
      <c r="C56" s="255" t="s">
        <v>466</v>
      </c>
      <c r="D56" s="256"/>
      <c r="E56" s="256"/>
      <c r="F56" s="256"/>
      <c r="G56" s="256"/>
      <c r="H56" s="256"/>
      <c r="I56" s="256"/>
      <c r="J56" s="256"/>
      <c r="K56" s="256"/>
      <c r="L56" s="256"/>
      <c r="M56" s="256"/>
      <c r="N56" s="256"/>
      <c r="O56" s="256"/>
      <c r="P56" s="256"/>
      <c r="Q56" s="256"/>
      <c r="R56" s="256"/>
      <c r="S56" s="256"/>
      <c r="T56" s="256"/>
      <c r="U56" s="256"/>
      <c r="V56" s="257"/>
      <c r="W56" s="152"/>
      <c r="X56" s="152"/>
      <c r="Y56" s="152"/>
      <c r="Z56" s="152"/>
      <c r="AA56" s="152"/>
      <c r="AB56" s="152"/>
      <c r="AC56" s="152"/>
      <c r="AD56" s="152"/>
      <c r="AE56" s="152"/>
      <c r="AF56" s="152"/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>
      <c r="A57" s="143"/>
      <c r="B57" s="144"/>
      <c r="C57" s="154" t="s">
        <v>134</v>
      </c>
      <c r="D57" s="155"/>
      <c r="E57" s="156">
        <v>3.75</v>
      </c>
      <c r="F57" s="148"/>
      <c r="G57" s="148"/>
      <c r="H57" s="148"/>
      <c r="I57" s="148"/>
      <c r="J57" s="148"/>
      <c r="K57" s="148"/>
      <c r="L57" s="148"/>
      <c r="M57" s="148"/>
      <c r="N57" s="149"/>
      <c r="O57" s="149"/>
      <c r="P57" s="149"/>
      <c r="Q57" s="149"/>
      <c r="R57" s="149"/>
      <c r="S57" s="149"/>
      <c r="T57" s="150"/>
      <c r="U57" s="149"/>
      <c r="V57" s="153"/>
      <c r="W57" s="152"/>
      <c r="X57" s="152"/>
      <c r="Y57" s="152"/>
      <c r="Z57" s="152"/>
      <c r="AA57" s="152"/>
      <c r="AB57" s="152"/>
      <c r="AC57" s="152"/>
      <c r="AD57" s="152"/>
      <c r="AE57" s="152" t="s">
        <v>87</v>
      </c>
      <c r="AF57" s="152">
        <v>0</v>
      </c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>
      <c r="A58" s="143">
        <v>10</v>
      </c>
      <c r="B58" s="144" t="s">
        <v>135</v>
      </c>
      <c r="C58" s="145" t="s">
        <v>136</v>
      </c>
      <c r="D58" s="146" t="s">
        <v>85</v>
      </c>
      <c r="E58" s="147">
        <v>32.94</v>
      </c>
      <c r="F58" s="128"/>
      <c r="G58" s="148">
        <f t="shared" si="4"/>
        <v>0</v>
      </c>
      <c r="H58" s="148">
        <v>370.95</v>
      </c>
      <c r="I58" s="148">
        <f>ROUND(E58*H58,2)</f>
        <v>12219.09</v>
      </c>
      <c r="J58" s="148">
        <v>500.05</v>
      </c>
      <c r="K58" s="148">
        <f>ROUND(E58*J58,2)</f>
        <v>16471.650000000001</v>
      </c>
      <c r="L58" s="148">
        <v>21</v>
      </c>
      <c r="M58" s="148">
        <f>G58*(1+L58/100)</f>
        <v>0</v>
      </c>
      <c r="N58" s="149">
        <v>6.1000000000000004E-3</v>
      </c>
      <c r="O58" s="149">
        <f>ROUND(E58*N58,5)</f>
        <v>0.20093</v>
      </c>
      <c r="P58" s="149">
        <v>0</v>
      </c>
      <c r="Q58" s="149">
        <f>ROUND(E58*P58,5)</f>
        <v>0</v>
      </c>
      <c r="R58" s="149"/>
      <c r="S58" s="149"/>
      <c r="T58" s="150">
        <v>1.5620000000000001</v>
      </c>
      <c r="U58" s="149">
        <f>ROUND(E58*T58,2)</f>
        <v>51.45</v>
      </c>
      <c r="V58" s="153" t="s">
        <v>457</v>
      </c>
      <c r="W58" s="152"/>
      <c r="X58" s="152"/>
      <c r="Y58" s="152"/>
      <c r="Z58" s="152"/>
      <c r="AA58" s="152"/>
      <c r="AB58" s="152"/>
      <c r="AC58" s="152"/>
      <c r="AD58" s="152"/>
      <c r="AE58" s="152" t="s">
        <v>86</v>
      </c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ht="30.75" customHeight="1" outlineLevel="1">
      <c r="A59" s="143"/>
      <c r="B59" s="144"/>
      <c r="C59" s="255" t="s">
        <v>468</v>
      </c>
      <c r="D59" s="256"/>
      <c r="E59" s="256"/>
      <c r="F59" s="256"/>
      <c r="G59" s="256"/>
      <c r="H59" s="256"/>
      <c r="I59" s="256"/>
      <c r="J59" s="256"/>
      <c r="K59" s="256"/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7"/>
      <c r="W59" s="152"/>
      <c r="X59" s="152"/>
      <c r="Y59" s="152"/>
      <c r="Z59" s="152"/>
      <c r="AA59" s="152"/>
      <c r="AB59" s="152"/>
      <c r="AC59" s="152"/>
      <c r="AD59" s="152"/>
      <c r="AE59" s="152"/>
      <c r="AF59" s="152"/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>
      <c r="A60" s="143"/>
      <c r="B60" s="144"/>
      <c r="C60" s="154" t="s">
        <v>137</v>
      </c>
      <c r="D60" s="155"/>
      <c r="E60" s="156">
        <v>2.5920000000000001</v>
      </c>
      <c r="F60" s="148"/>
      <c r="G60" s="148"/>
      <c r="H60" s="148"/>
      <c r="I60" s="148"/>
      <c r="J60" s="148"/>
      <c r="K60" s="148"/>
      <c r="L60" s="148"/>
      <c r="M60" s="148"/>
      <c r="N60" s="149"/>
      <c r="O60" s="149"/>
      <c r="P60" s="149"/>
      <c r="Q60" s="149"/>
      <c r="R60" s="149"/>
      <c r="S60" s="149"/>
      <c r="T60" s="150"/>
      <c r="U60" s="149"/>
      <c r="V60" s="153"/>
      <c r="W60" s="152"/>
      <c r="X60" s="152"/>
      <c r="Y60" s="152"/>
      <c r="Z60" s="152"/>
      <c r="AA60" s="152"/>
      <c r="AB60" s="152"/>
      <c r="AC60" s="152"/>
      <c r="AD60" s="152"/>
      <c r="AE60" s="152" t="s">
        <v>87</v>
      </c>
      <c r="AF60" s="152">
        <v>0</v>
      </c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>
      <c r="A61" s="143"/>
      <c r="B61" s="144"/>
      <c r="C61" s="154" t="s">
        <v>138</v>
      </c>
      <c r="D61" s="155"/>
      <c r="E61" s="156">
        <v>3.024</v>
      </c>
      <c r="F61" s="148"/>
      <c r="G61" s="148"/>
      <c r="H61" s="148"/>
      <c r="I61" s="148"/>
      <c r="J61" s="148"/>
      <c r="K61" s="148"/>
      <c r="L61" s="148"/>
      <c r="M61" s="148"/>
      <c r="N61" s="149"/>
      <c r="O61" s="149"/>
      <c r="P61" s="149"/>
      <c r="Q61" s="149"/>
      <c r="R61" s="149"/>
      <c r="S61" s="149"/>
      <c r="T61" s="150"/>
      <c r="U61" s="149"/>
      <c r="V61" s="153"/>
      <c r="W61" s="152"/>
      <c r="X61" s="152"/>
      <c r="Y61" s="152"/>
      <c r="Z61" s="152"/>
      <c r="AA61" s="152"/>
      <c r="AB61" s="152"/>
      <c r="AC61" s="152"/>
      <c r="AD61" s="152"/>
      <c r="AE61" s="152" t="s">
        <v>87</v>
      </c>
      <c r="AF61" s="152">
        <v>0</v>
      </c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>
      <c r="A62" s="143"/>
      <c r="B62" s="144"/>
      <c r="C62" s="154" t="s">
        <v>139</v>
      </c>
      <c r="D62" s="155"/>
      <c r="E62" s="156">
        <v>14.76</v>
      </c>
      <c r="F62" s="148"/>
      <c r="G62" s="148"/>
      <c r="H62" s="148"/>
      <c r="I62" s="148"/>
      <c r="J62" s="148"/>
      <c r="K62" s="148"/>
      <c r="L62" s="148"/>
      <c r="M62" s="148"/>
      <c r="N62" s="149"/>
      <c r="O62" s="149"/>
      <c r="P62" s="149"/>
      <c r="Q62" s="149"/>
      <c r="R62" s="149"/>
      <c r="S62" s="149"/>
      <c r="T62" s="150"/>
      <c r="U62" s="149"/>
      <c r="V62" s="153"/>
      <c r="W62" s="152"/>
      <c r="X62" s="152"/>
      <c r="Y62" s="152"/>
      <c r="Z62" s="152"/>
      <c r="AA62" s="152"/>
      <c r="AB62" s="152"/>
      <c r="AC62" s="152"/>
      <c r="AD62" s="152"/>
      <c r="AE62" s="152" t="s">
        <v>87</v>
      </c>
      <c r="AF62" s="152">
        <v>0</v>
      </c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>
      <c r="A63" s="143"/>
      <c r="B63" s="144"/>
      <c r="C63" s="154" t="s">
        <v>140</v>
      </c>
      <c r="D63" s="155"/>
      <c r="E63" s="156">
        <v>12.096</v>
      </c>
      <c r="F63" s="148"/>
      <c r="G63" s="148"/>
      <c r="H63" s="148"/>
      <c r="I63" s="148"/>
      <c r="J63" s="148"/>
      <c r="K63" s="148"/>
      <c r="L63" s="148"/>
      <c r="M63" s="148"/>
      <c r="N63" s="149"/>
      <c r="O63" s="149"/>
      <c r="P63" s="149"/>
      <c r="Q63" s="149"/>
      <c r="R63" s="149"/>
      <c r="S63" s="149"/>
      <c r="T63" s="150"/>
      <c r="U63" s="149"/>
      <c r="V63" s="153"/>
      <c r="W63" s="152"/>
      <c r="X63" s="152"/>
      <c r="Y63" s="152"/>
      <c r="Z63" s="152"/>
      <c r="AA63" s="152"/>
      <c r="AB63" s="152"/>
      <c r="AC63" s="152"/>
      <c r="AD63" s="152"/>
      <c r="AE63" s="152" t="s">
        <v>87</v>
      </c>
      <c r="AF63" s="152">
        <v>0</v>
      </c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>
      <c r="A64" s="143"/>
      <c r="B64" s="144"/>
      <c r="C64" s="154" t="s">
        <v>141</v>
      </c>
      <c r="D64" s="155"/>
      <c r="E64" s="156">
        <v>0.46800000000000003</v>
      </c>
      <c r="F64" s="148"/>
      <c r="G64" s="148"/>
      <c r="H64" s="148"/>
      <c r="I64" s="148"/>
      <c r="J64" s="148"/>
      <c r="K64" s="148"/>
      <c r="L64" s="148"/>
      <c r="M64" s="148"/>
      <c r="N64" s="149"/>
      <c r="O64" s="149"/>
      <c r="P64" s="149"/>
      <c r="Q64" s="149"/>
      <c r="R64" s="149"/>
      <c r="S64" s="149"/>
      <c r="T64" s="150"/>
      <c r="U64" s="149"/>
      <c r="V64" s="153"/>
      <c r="W64" s="152"/>
      <c r="X64" s="152"/>
      <c r="Y64" s="152"/>
      <c r="Z64" s="152"/>
      <c r="AA64" s="152"/>
      <c r="AB64" s="152"/>
      <c r="AC64" s="152"/>
      <c r="AD64" s="152"/>
      <c r="AE64" s="152" t="s">
        <v>87</v>
      </c>
      <c r="AF64" s="152">
        <v>0</v>
      </c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ht="22.5" outlineLevel="1">
      <c r="A65" s="143">
        <v>11</v>
      </c>
      <c r="B65" s="144" t="s">
        <v>142</v>
      </c>
      <c r="C65" s="145" t="s">
        <v>143</v>
      </c>
      <c r="D65" s="146" t="s">
        <v>85</v>
      </c>
      <c r="E65" s="147">
        <v>14.85</v>
      </c>
      <c r="F65" s="128"/>
      <c r="G65" s="148">
        <f t="shared" si="4"/>
        <v>0</v>
      </c>
      <c r="H65" s="148">
        <v>631.97</v>
      </c>
      <c r="I65" s="148">
        <f>ROUND(E65*H65,2)</f>
        <v>9384.75</v>
      </c>
      <c r="J65" s="148">
        <v>415.03</v>
      </c>
      <c r="K65" s="148">
        <f>ROUND(E65*J65,2)</f>
        <v>6163.2</v>
      </c>
      <c r="L65" s="148">
        <v>21</v>
      </c>
      <c r="M65" s="148">
        <f>G65*(1+L65/100)</f>
        <v>0</v>
      </c>
      <c r="N65" s="149">
        <v>1.5169999999999999E-2</v>
      </c>
      <c r="O65" s="149">
        <f>ROUND(E65*N65,5)</f>
        <v>0.22527</v>
      </c>
      <c r="P65" s="149">
        <v>0</v>
      </c>
      <c r="Q65" s="149">
        <f>ROUND(E65*P65,5)</f>
        <v>0</v>
      </c>
      <c r="R65" s="149"/>
      <c r="S65" s="149"/>
      <c r="T65" s="150">
        <v>1.2558</v>
      </c>
      <c r="U65" s="149">
        <f>ROUND(E65*T65,2)</f>
        <v>18.649999999999999</v>
      </c>
      <c r="V65" s="153" t="s">
        <v>457</v>
      </c>
      <c r="W65" s="152"/>
      <c r="X65" s="152"/>
      <c r="Y65" s="152"/>
      <c r="Z65" s="152"/>
      <c r="AA65" s="152"/>
      <c r="AB65" s="152"/>
      <c r="AC65" s="152"/>
      <c r="AD65" s="152"/>
      <c r="AE65" s="152" t="s">
        <v>86</v>
      </c>
      <c r="AF65" s="152"/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ht="49.5" customHeight="1" outlineLevel="1">
      <c r="A66" s="143"/>
      <c r="B66" s="144"/>
      <c r="C66" s="255" t="s">
        <v>465</v>
      </c>
      <c r="D66" s="256"/>
      <c r="E66" s="256"/>
      <c r="F66" s="256"/>
      <c r="G66" s="256"/>
      <c r="H66" s="256"/>
      <c r="I66" s="256"/>
      <c r="J66" s="256"/>
      <c r="K66" s="256"/>
      <c r="L66" s="256"/>
      <c r="M66" s="256"/>
      <c r="N66" s="256"/>
      <c r="O66" s="256"/>
      <c r="P66" s="256"/>
      <c r="Q66" s="256"/>
      <c r="R66" s="256"/>
      <c r="S66" s="256"/>
      <c r="T66" s="256"/>
      <c r="U66" s="256"/>
      <c r="V66" s="257"/>
      <c r="W66" s="152"/>
      <c r="X66" s="152"/>
      <c r="Y66" s="152"/>
      <c r="Z66" s="152"/>
      <c r="AA66" s="152"/>
      <c r="AB66" s="152"/>
      <c r="AC66" s="152"/>
      <c r="AD66" s="152"/>
      <c r="AE66" s="152"/>
      <c r="AF66" s="152"/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>
      <c r="A67" s="143"/>
      <c r="B67" s="144"/>
      <c r="C67" s="255" t="s">
        <v>464</v>
      </c>
      <c r="D67" s="256"/>
      <c r="E67" s="256"/>
      <c r="F67" s="256"/>
      <c r="G67" s="256"/>
      <c r="H67" s="256"/>
      <c r="I67" s="256"/>
      <c r="J67" s="256"/>
      <c r="K67" s="256"/>
      <c r="L67" s="256"/>
      <c r="M67" s="256"/>
      <c r="N67" s="256"/>
      <c r="O67" s="256"/>
      <c r="P67" s="256"/>
      <c r="Q67" s="256"/>
      <c r="R67" s="256"/>
      <c r="S67" s="256"/>
      <c r="T67" s="256"/>
      <c r="U67" s="256"/>
      <c r="V67" s="257"/>
      <c r="W67" s="152"/>
      <c r="X67" s="152"/>
      <c r="Y67" s="152"/>
      <c r="Z67" s="152"/>
      <c r="AA67" s="152"/>
      <c r="AB67" s="152"/>
      <c r="AC67" s="152"/>
      <c r="AD67" s="152"/>
      <c r="AE67" s="152"/>
      <c r="AF67" s="152"/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ht="30.75" customHeight="1" outlineLevel="1">
      <c r="A68" s="143"/>
      <c r="B68" s="144"/>
      <c r="C68" s="255" t="s">
        <v>466</v>
      </c>
      <c r="D68" s="256"/>
      <c r="E68" s="256"/>
      <c r="F68" s="256"/>
      <c r="G68" s="256"/>
      <c r="H68" s="256"/>
      <c r="I68" s="256"/>
      <c r="J68" s="256"/>
      <c r="K68" s="256"/>
      <c r="L68" s="256"/>
      <c r="M68" s="256"/>
      <c r="N68" s="256"/>
      <c r="O68" s="256"/>
      <c r="P68" s="256"/>
      <c r="Q68" s="256"/>
      <c r="R68" s="256"/>
      <c r="S68" s="256"/>
      <c r="T68" s="256"/>
      <c r="U68" s="256"/>
      <c r="V68" s="257"/>
      <c r="W68" s="152"/>
      <c r="X68" s="152"/>
      <c r="Y68" s="152"/>
      <c r="Z68" s="152"/>
      <c r="AA68" s="152"/>
      <c r="AB68" s="152"/>
      <c r="AC68" s="152"/>
      <c r="AD68" s="152"/>
      <c r="AE68" s="152"/>
      <c r="AF68" s="152"/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>
      <c r="A69" s="143"/>
      <c r="B69" s="144"/>
      <c r="C69" s="154" t="s">
        <v>144</v>
      </c>
      <c r="D69" s="155"/>
      <c r="E69" s="156">
        <v>14.85</v>
      </c>
      <c r="F69" s="148"/>
      <c r="G69" s="148"/>
      <c r="H69" s="148"/>
      <c r="I69" s="148"/>
      <c r="J69" s="148"/>
      <c r="K69" s="148"/>
      <c r="L69" s="148"/>
      <c r="M69" s="148"/>
      <c r="N69" s="149"/>
      <c r="O69" s="149"/>
      <c r="P69" s="149"/>
      <c r="Q69" s="149"/>
      <c r="R69" s="149"/>
      <c r="S69" s="149"/>
      <c r="T69" s="150"/>
      <c r="U69" s="149"/>
      <c r="V69" s="153"/>
      <c r="W69" s="152"/>
      <c r="X69" s="152"/>
      <c r="Y69" s="152"/>
      <c r="Z69" s="152"/>
      <c r="AA69" s="152"/>
      <c r="AB69" s="152"/>
      <c r="AC69" s="152"/>
      <c r="AD69" s="152"/>
      <c r="AE69" s="152" t="s">
        <v>87</v>
      </c>
      <c r="AF69" s="152">
        <v>0</v>
      </c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ht="22.5" outlineLevel="1">
      <c r="A70" s="143">
        <v>12</v>
      </c>
      <c r="B70" s="144" t="s">
        <v>145</v>
      </c>
      <c r="C70" s="145" t="s">
        <v>146</v>
      </c>
      <c r="D70" s="146" t="s">
        <v>85</v>
      </c>
      <c r="E70" s="147">
        <v>101.21</v>
      </c>
      <c r="F70" s="128"/>
      <c r="G70" s="148">
        <f t="shared" si="4"/>
        <v>0</v>
      </c>
      <c r="H70" s="148">
        <v>901.36</v>
      </c>
      <c r="I70" s="148">
        <f>ROUND(E70*H70,2)</f>
        <v>91226.65</v>
      </c>
      <c r="J70" s="148">
        <v>420.64</v>
      </c>
      <c r="K70" s="148">
        <f>ROUND(E70*J70,2)</f>
        <v>42572.97</v>
      </c>
      <c r="L70" s="148">
        <v>21</v>
      </c>
      <c r="M70" s="148">
        <f>G70*(1+L70/100)</f>
        <v>0</v>
      </c>
      <c r="N70" s="149">
        <v>4.054E-2</v>
      </c>
      <c r="O70" s="149">
        <f>ROUND(E70*N70,5)</f>
        <v>4.1030499999999996</v>
      </c>
      <c r="P70" s="149">
        <v>0</v>
      </c>
      <c r="Q70" s="149">
        <f>ROUND(E70*P70,5)</f>
        <v>0</v>
      </c>
      <c r="R70" s="149"/>
      <c r="S70" s="149"/>
      <c r="T70" s="150">
        <v>1.2758</v>
      </c>
      <c r="U70" s="149">
        <f>ROUND(E70*T70,2)</f>
        <v>129.12</v>
      </c>
      <c r="V70" s="153" t="s">
        <v>457</v>
      </c>
      <c r="W70" s="152"/>
      <c r="X70" s="152"/>
      <c r="Y70" s="152"/>
      <c r="Z70" s="152"/>
      <c r="AA70" s="152"/>
      <c r="AB70" s="152"/>
      <c r="AC70" s="152"/>
      <c r="AD70" s="152"/>
      <c r="AE70" s="152" t="s">
        <v>86</v>
      </c>
      <c r="AF70" s="152"/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ht="59.25" customHeight="1" outlineLevel="1">
      <c r="A71" s="143"/>
      <c r="B71" s="144"/>
      <c r="C71" s="255" t="s">
        <v>469</v>
      </c>
      <c r="D71" s="256"/>
      <c r="E71" s="256"/>
      <c r="F71" s="256"/>
      <c r="G71" s="256"/>
      <c r="H71" s="256"/>
      <c r="I71" s="256"/>
      <c r="J71" s="256"/>
      <c r="K71" s="256"/>
      <c r="L71" s="256"/>
      <c r="M71" s="256"/>
      <c r="N71" s="256"/>
      <c r="O71" s="256"/>
      <c r="P71" s="256"/>
      <c r="Q71" s="256"/>
      <c r="R71" s="256"/>
      <c r="S71" s="256"/>
      <c r="T71" s="256"/>
      <c r="U71" s="256"/>
      <c r="V71" s="257"/>
      <c r="W71" s="152"/>
      <c r="X71" s="152"/>
      <c r="Y71" s="152"/>
      <c r="Z71" s="152"/>
      <c r="AA71" s="152"/>
      <c r="AB71" s="152"/>
      <c r="AC71" s="152"/>
      <c r="AD71" s="152"/>
      <c r="AE71" s="152"/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>
      <c r="A72" s="143"/>
      <c r="B72" s="144"/>
      <c r="C72" s="255" t="s">
        <v>464</v>
      </c>
      <c r="D72" s="256"/>
      <c r="E72" s="256"/>
      <c r="F72" s="256"/>
      <c r="G72" s="256"/>
      <c r="H72" s="256"/>
      <c r="I72" s="256"/>
      <c r="J72" s="256"/>
      <c r="K72" s="256"/>
      <c r="L72" s="256"/>
      <c r="M72" s="256"/>
      <c r="N72" s="256"/>
      <c r="O72" s="256"/>
      <c r="P72" s="256"/>
      <c r="Q72" s="256"/>
      <c r="R72" s="256"/>
      <c r="S72" s="256"/>
      <c r="T72" s="256"/>
      <c r="U72" s="256"/>
      <c r="V72" s="257"/>
      <c r="W72" s="152"/>
      <c r="X72" s="152"/>
      <c r="Y72" s="152"/>
      <c r="Z72" s="152"/>
      <c r="AA72" s="152"/>
      <c r="AB72" s="152"/>
      <c r="AC72" s="152"/>
      <c r="AD72" s="152"/>
      <c r="AE72" s="152"/>
      <c r="AF72" s="152"/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ht="38.25" customHeight="1" outlineLevel="1">
      <c r="A73" s="143"/>
      <c r="B73" s="144"/>
      <c r="C73" s="255" t="s">
        <v>470</v>
      </c>
      <c r="D73" s="256"/>
      <c r="E73" s="256"/>
      <c r="F73" s="256"/>
      <c r="G73" s="256"/>
      <c r="H73" s="256"/>
      <c r="I73" s="256"/>
      <c r="J73" s="256"/>
      <c r="K73" s="256"/>
      <c r="L73" s="256"/>
      <c r="M73" s="256"/>
      <c r="N73" s="256"/>
      <c r="O73" s="256"/>
      <c r="P73" s="256"/>
      <c r="Q73" s="256"/>
      <c r="R73" s="256"/>
      <c r="S73" s="256"/>
      <c r="T73" s="256"/>
      <c r="U73" s="256"/>
      <c r="V73" s="257"/>
      <c r="W73" s="152"/>
      <c r="X73" s="152"/>
      <c r="Y73" s="152"/>
      <c r="Z73" s="152"/>
      <c r="AA73" s="152"/>
      <c r="AB73" s="152"/>
      <c r="AC73" s="152"/>
      <c r="AD73" s="152"/>
      <c r="AE73" s="152"/>
      <c r="AF73" s="152"/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>
      <c r="A74" s="143"/>
      <c r="B74" s="144"/>
      <c r="C74" s="154" t="s">
        <v>147</v>
      </c>
      <c r="D74" s="155"/>
      <c r="E74" s="156">
        <v>38.99</v>
      </c>
      <c r="F74" s="148"/>
      <c r="G74" s="148"/>
      <c r="H74" s="148"/>
      <c r="I74" s="148"/>
      <c r="J74" s="148"/>
      <c r="K74" s="148"/>
      <c r="L74" s="148"/>
      <c r="M74" s="148"/>
      <c r="N74" s="149"/>
      <c r="O74" s="149"/>
      <c r="P74" s="149"/>
      <c r="Q74" s="149"/>
      <c r="R74" s="149"/>
      <c r="S74" s="149"/>
      <c r="T74" s="150"/>
      <c r="U74" s="149"/>
      <c r="V74" s="153"/>
      <c r="W74" s="152"/>
      <c r="X74" s="152"/>
      <c r="Y74" s="152"/>
      <c r="Z74" s="152"/>
      <c r="AA74" s="152"/>
      <c r="AB74" s="152"/>
      <c r="AC74" s="152"/>
      <c r="AD74" s="152"/>
      <c r="AE74" s="152" t="s">
        <v>87</v>
      </c>
      <c r="AF74" s="152">
        <v>0</v>
      </c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>
      <c r="A75" s="143"/>
      <c r="B75" s="144"/>
      <c r="C75" s="154" t="s">
        <v>148</v>
      </c>
      <c r="D75" s="155"/>
      <c r="E75" s="156">
        <v>11.46</v>
      </c>
      <c r="F75" s="148"/>
      <c r="G75" s="148"/>
      <c r="H75" s="148"/>
      <c r="I75" s="148"/>
      <c r="J75" s="148"/>
      <c r="K75" s="148"/>
      <c r="L75" s="148"/>
      <c r="M75" s="148"/>
      <c r="N75" s="149"/>
      <c r="O75" s="149"/>
      <c r="P75" s="149"/>
      <c r="Q75" s="149"/>
      <c r="R75" s="149"/>
      <c r="S75" s="149"/>
      <c r="T75" s="150"/>
      <c r="U75" s="149"/>
      <c r="V75" s="153"/>
      <c r="W75" s="152"/>
      <c r="X75" s="152"/>
      <c r="Y75" s="152"/>
      <c r="Z75" s="152"/>
      <c r="AA75" s="152"/>
      <c r="AB75" s="152"/>
      <c r="AC75" s="152"/>
      <c r="AD75" s="152"/>
      <c r="AE75" s="152" t="s">
        <v>87</v>
      </c>
      <c r="AF75" s="152">
        <v>0</v>
      </c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ht="22.5" outlineLevel="1">
      <c r="A76" s="143"/>
      <c r="B76" s="144"/>
      <c r="C76" s="154" t="s">
        <v>149</v>
      </c>
      <c r="D76" s="155"/>
      <c r="E76" s="156">
        <v>39.89</v>
      </c>
      <c r="F76" s="148"/>
      <c r="G76" s="148"/>
      <c r="H76" s="148"/>
      <c r="I76" s="148"/>
      <c r="J76" s="148"/>
      <c r="K76" s="148"/>
      <c r="L76" s="148"/>
      <c r="M76" s="148"/>
      <c r="N76" s="149"/>
      <c r="O76" s="149"/>
      <c r="P76" s="149"/>
      <c r="Q76" s="149"/>
      <c r="R76" s="149"/>
      <c r="S76" s="149"/>
      <c r="T76" s="150"/>
      <c r="U76" s="149"/>
      <c r="V76" s="153"/>
      <c r="W76" s="152"/>
      <c r="X76" s="152"/>
      <c r="Y76" s="152"/>
      <c r="Z76" s="152"/>
      <c r="AA76" s="152"/>
      <c r="AB76" s="152"/>
      <c r="AC76" s="152"/>
      <c r="AD76" s="152"/>
      <c r="AE76" s="152" t="s">
        <v>87</v>
      </c>
      <c r="AF76" s="152">
        <v>0</v>
      </c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>
      <c r="A77" s="143"/>
      <c r="B77" s="144"/>
      <c r="C77" s="154" t="s">
        <v>150</v>
      </c>
      <c r="D77" s="155"/>
      <c r="E77" s="156">
        <v>10.87</v>
      </c>
      <c r="F77" s="148"/>
      <c r="G77" s="148"/>
      <c r="H77" s="148"/>
      <c r="I77" s="148"/>
      <c r="J77" s="148"/>
      <c r="K77" s="148"/>
      <c r="L77" s="148"/>
      <c r="M77" s="148"/>
      <c r="N77" s="149"/>
      <c r="O77" s="149"/>
      <c r="P77" s="149"/>
      <c r="Q77" s="149"/>
      <c r="R77" s="149"/>
      <c r="S77" s="149"/>
      <c r="T77" s="150"/>
      <c r="U77" s="149"/>
      <c r="V77" s="153"/>
      <c r="W77" s="152"/>
      <c r="X77" s="152"/>
      <c r="Y77" s="152"/>
      <c r="Z77" s="152"/>
      <c r="AA77" s="152"/>
      <c r="AB77" s="152"/>
      <c r="AC77" s="152"/>
      <c r="AD77" s="152"/>
      <c r="AE77" s="152" t="s">
        <v>87</v>
      </c>
      <c r="AF77" s="152">
        <v>0</v>
      </c>
      <c r="AG77" s="152"/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>
      <c r="A78" s="143">
        <v>13</v>
      </c>
      <c r="B78" s="144" t="s">
        <v>151</v>
      </c>
      <c r="C78" s="145" t="s">
        <v>152</v>
      </c>
      <c r="D78" s="146" t="s">
        <v>85</v>
      </c>
      <c r="E78" s="147">
        <v>895.67399999999998</v>
      </c>
      <c r="F78" s="128"/>
      <c r="G78" s="148">
        <f t="shared" si="4"/>
        <v>0</v>
      </c>
      <c r="H78" s="148">
        <v>3.62</v>
      </c>
      <c r="I78" s="148">
        <f>ROUND(E78*H78,2)</f>
        <v>3242.34</v>
      </c>
      <c r="J78" s="148">
        <v>38.980000000000004</v>
      </c>
      <c r="K78" s="148">
        <f>ROUND(E78*J78,2)</f>
        <v>34913.370000000003</v>
      </c>
      <c r="L78" s="148">
        <v>21</v>
      </c>
      <c r="M78" s="148">
        <f>G78*(1+L78/100)</f>
        <v>0</v>
      </c>
      <c r="N78" s="149">
        <v>2.0000000000000002E-5</v>
      </c>
      <c r="O78" s="149">
        <f>ROUND(E78*N78,5)</f>
        <v>1.7909999999999999E-2</v>
      </c>
      <c r="P78" s="149">
        <v>0</v>
      </c>
      <c r="Q78" s="149">
        <f>ROUND(E78*P78,5)</f>
        <v>0</v>
      </c>
      <c r="R78" s="149"/>
      <c r="S78" s="149"/>
      <c r="T78" s="150">
        <v>0.11</v>
      </c>
      <c r="U78" s="149">
        <f>ROUND(E78*T78,2)</f>
        <v>98.52</v>
      </c>
      <c r="V78" s="153" t="s">
        <v>457</v>
      </c>
      <c r="W78" s="152"/>
      <c r="X78" s="152"/>
      <c r="Y78" s="152"/>
      <c r="Z78" s="152"/>
      <c r="AA78" s="152"/>
      <c r="AB78" s="152"/>
      <c r="AC78" s="152"/>
      <c r="AD78" s="152"/>
      <c r="AE78" s="152" t="s">
        <v>86</v>
      </c>
      <c r="AF78" s="152"/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>
      <c r="A79" s="143"/>
      <c r="B79" s="144"/>
      <c r="C79" s="154" t="s">
        <v>153</v>
      </c>
      <c r="D79" s="155"/>
      <c r="E79" s="156">
        <v>895.67399999999998</v>
      </c>
      <c r="F79" s="148"/>
      <c r="G79" s="148"/>
      <c r="H79" s="148"/>
      <c r="I79" s="148"/>
      <c r="J79" s="148"/>
      <c r="K79" s="148"/>
      <c r="L79" s="148"/>
      <c r="M79" s="148"/>
      <c r="N79" s="149"/>
      <c r="O79" s="149"/>
      <c r="P79" s="149"/>
      <c r="Q79" s="149"/>
      <c r="R79" s="149"/>
      <c r="S79" s="149"/>
      <c r="T79" s="150"/>
      <c r="U79" s="149"/>
      <c r="V79" s="153"/>
      <c r="W79" s="152"/>
      <c r="X79" s="152"/>
      <c r="Y79" s="152"/>
      <c r="Z79" s="152"/>
      <c r="AA79" s="152"/>
      <c r="AB79" s="152"/>
      <c r="AC79" s="152"/>
      <c r="AD79" s="152"/>
      <c r="AE79" s="152" t="s">
        <v>87</v>
      </c>
      <c r="AF79" s="152">
        <v>0</v>
      </c>
      <c r="AG79" s="152"/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>
      <c r="A80" s="143">
        <v>14</v>
      </c>
      <c r="B80" s="144" t="s">
        <v>154</v>
      </c>
      <c r="C80" s="145" t="s">
        <v>155</v>
      </c>
      <c r="D80" s="146" t="s">
        <v>85</v>
      </c>
      <c r="E80" s="147">
        <v>272.66449999999998</v>
      </c>
      <c r="F80" s="128"/>
      <c r="G80" s="148">
        <f t="shared" si="4"/>
        <v>0</v>
      </c>
      <c r="H80" s="148">
        <v>13.81</v>
      </c>
      <c r="I80" s="148">
        <f>ROUND(E80*H80,2)</f>
        <v>3765.5</v>
      </c>
      <c r="J80" s="148">
        <v>21.89</v>
      </c>
      <c r="K80" s="148">
        <f>ROUND(E80*J80,2)</f>
        <v>5968.63</v>
      </c>
      <c r="L80" s="148">
        <v>21</v>
      </c>
      <c r="M80" s="148">
        <f>G80*(1+L80/100)</f>
        <v>0</v>
      </c>
      <c r="N80" s="149">
        <v>4.0000000000000003E-5</v>
      </c>
      <c r="O80" s="149">
        <f>ROUND(E80*N80,5)</f>
        <v>1.091E-2</v>
      </c>
      <c r="P80" s="149">
        <v>0</v>
      </c>
      <c r="Q80" s="149">
        <f>ROUND(E80*P80,5)</f>
        <v>0</v>
      </c>
      <c r="R80" s="149"/>
      <c r="S80" s="149"/>
      <c r="T80" s="150">
        <v>7.8E-2</v>
      </c>
      <c r="U80" s="149">
        <f>ROUND(E80*T80,2)</f>
        <v>21.27</v>
      </c>
      <c r="V80" s="153" t="s">
        <v>457</v>
      </c>
      <c r="W80" s="152"/>
      <c r="X80" s="152"/>
      <c r="Y80" s="152"/>
      <c r="Z80" s="152"/>
      <c r="AA80" s="152"/>
      <c r="AB80" s="152"/>
      <c r="AC80" s="152"/>
      <c r="AD80" s="152"/>
      <c r="AE80" s="152" t="s">
        <v>86</v>
      </c>
      <c r="AF80" s="152"/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>
      <c r="A81" s="143"/>
      <c r="B81" s="144"/>
      <c r="C81" s="154" t="s">
        <v>156</v>
      </c>
      <c r="D81" s="155"/>
      <c r="E81" s="156">
        <v>3.77</v>
      </c>
      <c r="F81" s="148"/>
      <c r="G81" s="148"/>
      <c r="H81" s="148"/>
      <c r="I81" s="148"/>
      <c r="J81" s="148"/>
      <c r="K81" s="148"/>
      <c r="L81" s="148"/>
      <c r="M81" s="148"/>
      <c r="N81" s="149"/>
      <c r="O81" s="149"/>
      <c r="P81" s="149"/>
      <c r="Q81" s="149"/>
      <c r="R81" s="149"/>
      <c r="S81" s="149"/>
      <c r="T81" s="150"/>
      <c r="U81" s="149"/>
      <c r="V81" s="153"/>
      <c r="W81" s="152"/>
      <c r="X81" s="152"/>
      <c r="Y81" s="152"/>
      <c r="Z81" s="152"/>
      <c r="AA81" s="152"/>
      <c r="AB81" s="152"/>
      <c r="AC81" s="152"/>
      <c r="AD81" s="152"/>
      <c r="AE81" s="152" t="s">
        <v>87</v>
      </c>
      <c r="AF81" s="152">
        <v>0</v>
      </c>
      <c r="AG81" s="152"/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>
      <c r="A82" s="143"/>
      <c r="B82" s="144"/>
      <c r="C82" s="154" t="s">
        <v>157</v>
      </c>
      <c r="D82" s="155"/>
      <c r="E82" s="156">
        <v>10.56</v>
      </c>
      <c r="F82" s="148"/>
      <c r="G82" s="148"/>
      <c r="H82" s="148"/>
      <c r="I82" s="148"/>
      <c r="J82" s="148"/>
      <c r="K82" s="148"/>
      <c r="L82" s="148"/>
      <c r="M82" s="148"/>
      <c r="N82" s="149"/>
      <c r="O82" s="149"/>
      <c r="P82" s="149"/>
      <c r="Q82" s="149"/>
      <c r="R82" s="149"/>
      <c r="S82" s="149"/>
      <c r="T82" s="150"/>
      <c r="U82" s="149"/>
      <c r="V82" s="153"/>
      <c r="W82" s="152"/>
      <c r="X82" s="152"/>
      <c r="Y82" s="152"/>
      <c r="Z82" s="152"/>
      <c r="AA82" s="152"/>
      <c r="AB82" s="152"/>
      <c r="AC82" s="152"/>
      <c r="AD82" s="152"/>
      <c r="AE82" s="152" t="s">
        <v>87</v>
      </c>
      <c r="AF82" s="152">
        <v>0</v>
      </c>
      <c r="AG82" s="152"/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>
      <c r="A83" s="143"/>
      <c r="B83" s="144"/>
      <c r="C83" s="154" t="s">
        <v>158</v>
      </c>
      <c r="D83" s="155"/>
      <c r="E83" s="156">
        <v>2.85</v>
      </c>
      <c r="F83" s="148"/>
      <c r="G83" s="148"/>
      <c r="H83" s="148"/>
      <c r="I83" s="148"/>
      <c r="J83" s="148"/>
      <c r="K83" s="148"/>
      <c r="L83" s="148"/>
      <c r="M83" s="148"/>
      <c r="N83" s="149"/>
      <c r="O83" s="149"/>
      <c r="P83" s="149"/>
      <c r="Q83" s="149"/>
      <c r="R83" s="149"/>
      <c r="S83" s="149"/>
      <c r="T83" s="150"/>
      <c r="U83" s="149"/>
      <c r="V83" s="153"/>
      <c r="W83" s="152"/>
      <c r="X83" s="152"/>
      <c r="Y83" s="152"/>
      <c r="Z83" s="152"/>
      <c r="AA83" s="152"/>
      <c r="AB83" s="152"/>
      <c r="AC83" s="152"/>
      <c r="AD83" s="152"/>
      <c r="AE83" s="152" t="s">
        <v>87</v>
      </c>
      <c r="AF83" s="152">
        <v>0</v>
      </c>
      <c r="AG83" s="152"/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>
      <c r="A84" s="143"/>
      <c r="B84" s="144"/>
      <c r="C84" s="154" t="s">
        <v>159</v>
      </c>
      <c r="D84" s="155"/>
      <c r="E84" s="156">
        <v>4.3470000000000004</v>
      </c>
      <c r="F84" s="148"/>
      <c r="G84" s="148"/>
      <c r="H84" s="148"/>
      <c r="I84" s="148"/>
      <c r="J84" s="148"/>
      <c r="K84" s="148"/>
      <c r="L84" s="148"/>
      <c r="M84" s="148"/>
      <c r="N84" s="149"/>
      <c r="O84" s="149"/>
      <c r="P84" s="149"/>
      <c r="Q84" s="149"/>
      <c r="R84" s="149"/>
      <c r="S84" s="149"/>
      <c r="T84" s="150"/>
      <c r="U84" s="149"/>
      <c r="V84" s="153"/>
      <c r="W84" s="152"/>
      <c r="X84" s="152"/>
      <c r="Y84" s="152"/>
      <c r="Z84" s="152"/>
      <c r="AA84" s="152"/>
      <c r="AB84" s="152"/>
      <c r="AC84" s="152"/>
      <c r="AD84" s="152"/>
      <c r="AE84" s="152" t="s">
        <v>87</v>
      </c>
      <c r="AF84" s="152">
        <v>0</v>
      </c>
      <c r="AG84" s="152"/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>
      <c r="A85" s="143"/>
      <c r="B85" s="144"/>
      <c r="C85" s="154" t="s">
        <v>160</v>
      </c>
      <c r="D85" s="155"/>
      <c r="E85" s="156">
        <v>12.96</v>
      </c>
      <c r="F85" s="148"/>
      <c r="G85" s="148"/>
      <c r="H85" s="148"/>
      <c r="I85" s="148"/>
      <c r="J85" s="148"/>
      <c r="K85" s="148"/>
      <c r="L85" s="148"/>
      <c r="M85" s="148"/>
      <c r="N85" s="149"/>
      <c r="O85" s="149"/>
      <c r="P85" s="149"/>
      <c r="Q85" s="149"/>
      <c r="R85" s="149"/>
      <c r="S85" s="149"/>
      <c r="T85" s="150"/>
      <c r="U85" s="149"/>
      <c r="V85" s="153"/>
      <c r="W85" s="152"/>
      <c r="X85" s="152"/>
      <c r="Y85" s="152"/>
      <c r="Z85" s="152"/>
      <c r="AA85" s="152"/>
      <c r="AB85" s="152"/>
      <c r="AC85" s="152"/>
      <c r="AD85" s="152"/>
      <c r="AE85" s="152" t="s">
        <v>87</v>
      </c>
      <c r="AF85" s="152">
        <v>0</v>
      </c>
      <c r="AG85" s="152"/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>
      <c r="A86" s="143"/>
      <c r="B86" s="144"/>
      <c r="C86" s="154" t="s">
        <v>161</v>
      </c>
      <c r="D86" s="155"/>
      <c r="E86" s="156">
        <v>11.34</v>
      </c>
      <c r="F86" s="148"/>
      <c r="G86" s="148"/>
      <c r="H86" s="148"/>
      <c r="I86" s="148"/>
      <c r="J86" s="148"/>
      <c r="K86" s="148"/>
      <c r="L86" s="148"/>
      <c r="M86" s="148"/>
      <c r="N86" s="149"/>
      <c r="O86" s="149"/>
      <c r="P86" s="149"/>
      <c r="Q86" s="149"/>
      <c r="R86" s="149"/>
      <c r="S86" s="149"/>
      <c r="T86" s="150"/>
      <c r="U86" s="149"/>
      <c r="V86" s="153"/>
      <c r="W86" s="152"/>
      <c r="X86" s="152"/>
      <c r="Y86" s="152"/>
      <c r="Z86" s="152"/>
      <c r="AA86" s="152"/>
      <c r="AB86" s="152"/>
      <c r="AC86" s="152"/>
      <c r="AD86" s="152"/>
      <c r="AE86" s="152" t="s">
        <v>87</v>
      </c>
      <c r="AF86" s="152">
        <v>0</v>
      </c>
      <c r="AG86" s="152"/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>
      <c r="A87" s="143"/>
      <c r="B87" s="144"/>
      <c r="C87" s="154" t="s">
        <v>162</v>
      </c>
      <c r="D87" s="155"/>
      <c r="E87" s="156">
        <v>99.9</v>
      </c>
      <c r="F87" s="148"/>
      <c r="G87" s="148"/>
      <c r="H87" s="148"/>
      <c r="I87" s="148"/>
      <c r="J87" s="148"/>
      <c r="K87" s="148"/>
      <c r="L87" s="148"/>
      <c r="M87" s="148"/>
      <c r="N87" s="149"/>
      <c r="O87" s="149"/>
      <c r="P87" s="149"/>
      <c r="Q87" s="149"/>
      <c r="R87" s="149"/>
      <c r="S87" s="149"/>
      <c r="T87" s="150"/>
      <c r="U87" s="149"/>
      <c r="V87" s="153"/>
      <c r="W87" s="152"/>
      <c r="X87" s="152"/>
      <c r="Y87" s="152"/>
      <c r="Z87" s="152"/>
      <c r="AA87" s="152"/>
      <c r="AB87" s="152"/>
      <c r="AC87" s="152"/>
      <c r="AD87" s="152"/>
      <c r="AE87" s="152" t="s">
        <v>87</v>
      </c>
      <c r="AF87" s="152">
        <v>0</v>
      </c>
      <c r="AG87" s="152"/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>
      <c r="A88" s="143"/>
      <c r="B88" s="144"/>
      <c r="C88" s="154" t="s">
        <v>163</v>
      </c>
      <c r="D88" s="155"/>
      <c r="E88" s="156">
        <v>113.4</v>
      </c>
      <c r="F88" s="148"/>
      <c r="G88" s="148"/>
      <c r="H88" s="148"/>
      <c r="I88" s="148"/>
      <c r="J88" s="148"/>
      <c r="K88" s="148"/>
      <c r="L88" s="148"/>
      <c r="M88" s="148"/>
      <c r="N88" s="149"/>
      <c r="O88" s="149"/>
      <c r="P88" s="149"/>
      <c r="Q88" s="149"/>
      <c r="R88" s="149"/>
      <c r="S88" s="149"/>
      <c r="T88" s="150"/>
      <c r="U88" s="149"/>
      <c r="V88" s="153"/>
      <c r="W88" s="152"/>
      <c r="X88" s="152"/>
      <c r="Y88" s="152"/>
      <c r="Z88" s="152"/>
      <c r="AA88" s="152"/>
      <c r="AB88" s="152"/>
      <c r="AC88" s="152"/>
      <c r="AD88" s="152"/>
      <c r="AE88" s="152" t="s">
        <v>87</v>
      </c>
      <c r="AF88" s="152">
        <v>0</v>
      </c>
      <c r="AG88" s="152"/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>
      <c r="A89" s="143"/>
      <c r="B89" s="144"/>
      <c r="C89" s="154" t="s">
        <v>164</v>
      </c>
      <c r="D89" s="155"/>
      <c r="E89" s="156">
        <v>2.8275000000000001</v>
      </c>
      <c r="F89" s="148"/>
      <c r="G89" s="148"/>
      <c r="H89" s="148"/>
      <c r="I89" s="148"/>
      <c r="J89" s="148"/>
      <c r="K89" s="148"/>
      <c r="L89" s="148"/>
      <c r="M89" s="148"/>
      <c r="N89" s="149"/>
      <c r="O89" s="149"/>
      <c r="P89" s="149"/>
      <c r="Q89" s="149"/>
      <c r="R89" s="149"/>
      <c r="S89" s="149"/>
      <c r="T89" s="150"/>
      <c r="U89" s="149"/>
      <c r="V89" s="153"/>
      <c r="W89" s="152"/>
      <c r="X89" s="152"/>
      <c r="Y89" s="152"/>
      <c r="Z89" s="152"/>
      <c r="AA89" s="152"/>
      <c r="AB89" s="152"/>
      <c r="AC89" s="152"/>
      <c r="AD89" s="152"/>
      <c r="AE89" s="152" t="s">
        <v>87</v>
      </c>
      <c r="AF89" s="152">
        <v>0</v>
      </c>
      <c r="AG89" s="152"/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>
      <c r="A90" s="143"/>
      <c r="B90" s="144"/>
      <c r="C90" s="154" t="s">
        <v>165</v>
      </c>
      <c r="D90" s="155"/>
      <c r="E90" s="156">
        <v>9.4499999999999993</v>
      </c>
      <c r="F90" s="148"/>
      <c r="G90" s="148"/>
      <c r="H90" s="148"/>
      <c r="I90" s="148"/>
      <c r="J90" s="148"/>
      <c r="K90" s="148"/>
      <c r="L90" s="148"/>
      <c r="M90" s="148"/>
      <c r="N90" s="149"/>
      <c r="O90" s="149"/>
      <c r="P90" s="149"/>
      <c r="Q90" s="149"/>
      <c r="R90" s="149"/>
      <c r="S90" s="149"/>
      <c r="T90" s="150"/>
      <c r="U90" s="149"/>
      <c r="V90" s="153"/>
      <c r="W90" s="152"/>
      <c r="X90" s="152"/>
      <c r="Y90" s="152"/>
      <c r="Z90" s="152"/>
      <c r="AA90" s="152"/>
      <c r="AB90" s="152"/>
      <c r="AC90" s="152"/>
      <c r="AD90" s="152"/>
      <c r="AE90" s="152" t="s">
        <v>87</v>
      </c>
      <c r="AF90" s="152">
        <v>0</v>
      </c>
      <c r="AG90" s="152"/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>
      <c r="A91" s="143"/>
      <c r="B91" s="144"/>
      <c r="C91" s="154" t="s">
        <v>166</v>
      </c>
      <c r="D91" s="155"/>
      <c r="E91" s="156">
        <v>1.26</v>
      </c>
      <c r="F91" s="148"/>
      <c r="G91" s="148"/>
      <c r="H91" s="148"/>
      <c r="I91" s="148"/>
      <c r="J91" s="148"/>
      <c r="K91" s="148"/>
      <c r="L91" s="148"/>
      <c r="M91" s="148"/>
      <c r="N91" s="149"/>
      <c r="O91" s="149"/>
      <c r="P91" s="149"/>
      <c r="Q91" s="149"/>
      <c r="R91" s="149"/>
      <c r="S91" s="149"/>
      <c r="T91" s="150"/>
      <c r="U91" s="149"/>
      <c r="V91" s="153"/>
      <c r="W91" s="152"/>
      <c r="X91" s="152"/>
      <c r="Y91" s="152"/>
      <c r="Z91" s="152"/>
      <c r="AA91" s="152"/>
      <c r="AB91" s="152"/>
      <c r="AC91" s="152"/>
      <c r="AD91" s="152"/>
      <c r="AE91" s="152" t="s">
        <v>87</v>
      </c>
      <c r="AF91" s="152">
        <v>0</v>
      </c>
      <c r="AG91" s="152"/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ht="22.5" outlineLevel="1">
      <c r="A92" s="143">
        <v>15</v>
      </c>
      <c r="B92" s="144" t="s">
        <v>492</v>
      </c>
      <c r="C92" s="145" t="s">
        <v>493</v>
      </c>
      <c r="D92" s="146" t="s">
        <v>85</v>
      </c>
      <c r="E92" s="147">
        <v>10.56</v>
      </c>
      <c r="F92" s="128"/>
      <c r="G92" s="148">
        <f t="shared" si="4"/>
        <v>0</v>
      </c>
      <c r="H92" s="148">
        <v>49.55</v>
      </c>
      <c r="I92" s="148">
        <f>ROUND(E92*H92,2)</f>
        <v>523.25</v>
      </c>
      <c r="J92" s="148">
        <v>324.45</v>
      </c>
      <c r="K92" s="148">
        <f>ROUND(E92*J92,2)</f>
        <v>3426.19</v>
      </c>
      <c r="L92" s="148">
        <v>21</v>
      </c>
      <c r="M92" s="148">
        <f>G92*(1+L92/100)</f>
        <v>0</v>
      </c>
      <c r="N92" s="149">
        <v>5.2580000000000002E-2</v>
      </c>
      <c r="O92" s="149">
        <f>ROUND(E92*N92,5)</f>
        <v>0.55523999999999996</v>
      </c>
      <c r="P92" s="149">
        <v>0</v>
      </c>
      <c r="Q92" s="149">
        <f>ROUND(E92*P92,5)</f>
        <v>0</v>
      </c>
      <c r="R92" s="149"/>
      <c r="S92" s="149"/>
      <c r="T92" s="150">
        <v>0.91700000000000004</v>
      </c>
      <c r="U92" s="149">
        <f>ROUND(E92*T92,2)</f>
        <v>9.68</v>
      </c>
      <c r="V92" s="153" t="s">
        <v>457</v>
      </c>
      <c r="W92" s="152"/>
      <c r="X92" s="152"/>
      <c r="Y92" s="152"/>
      <c r="Z92" s="152"/>
      <c r="AA92" s="152"/>
      <c r="AB92" s="152"/>
      <c r="AC92" s="152"/>
      <c r="AD92" s="152"/>
      <c r="AE92" s="152" t="s">
        <v>86</v>
      </c>
      <c r="AF92" s="152"/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ht="21.75" customHeight="1" outlineLevel="1">
      <c r="A93" s="143"/>
      <c r="B93" s="144"/>
      <c r="C93" s="255" t="s">
        <v>494</v>
      </c>
      <c r="D93" s="256"/>
      <c r="E93" s="256"/>
      <c r="F93" s="256"/>
      <c r="G93" s="256"/>
      <c r="H93" s="256"/>
      <c r="I93" s="256"/>
      <c r="J93" s="256"/>
      <c r="K93" s="256"/>
      <c r="L93" s="256"/>
      <c r="M93" s="256"/>
      <c r="N93" s="256"/>
      <c r="O93" s="256"/>
      <c r="P93" s="256"/>
      <c r="Q93" s="256"/>
      <c r="R93" s="256"/>
      <c r="S93" s="256"/>
      <c r="T93" s="256"/>
      <c r="U93" s="256"/>
      <c r="V93" s="257"/>
      <c r="W93" s="152"/>
      <c r="X93" s="152"/>
      <c r="Y93" s="152"/>
      <c r="Z93" s="152"/>
      <c r="AA93" s="152"/>
      <c r="AB93" s="152"/>
      <c r="AC93" s="152"/>
      <c r="AD93" s="152"/>
      <c r="AE93" s="152"/>
      <c r="AF93" s="152"/>
      <c r="AG93" s="152"/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>
      <c r="A94" s="143"/>
      <c r="B94" s="144"/>
      <c r="C94" s="154" t="s">
        <v>167</v>
      </c>
      <c r="D94" s="155"/>
      <c r="E94" s="156">
        <v>4.8</v>
      </c>
      <c r="F94" s="148"/>
      <c r="G94" s="148"/>
      <c r="H94" s="148"/>
      <c r="I94" s="148"/>
      <c r="J94" s="148"/>
      <c r="K94" s="148"/>
      <c r="L94" s="148"/>
      <c r="M94" s="148"/>
      <c r="N94" s="149"/>
      <c r="O94" s="149"/>
      <c r="P94" s="149"/>
      <c r="Q94" s="149"/>
      <c r="R94" s="149"/>
      <c r="S94" s="149"/>
      <c r="T94" s="150"/>
      <c r="U94" s="149"/>
      <c r="V94" s="153"/>
      <c r="W94" s="152"/>
      <c r="X94" s="152"/>
      <c r="Y94" s="152"/>
      <c r="Z94" s="152"/>
      <c r="AA94" s="152"/>
      <c r="AB94" s="152"/>
      <c r="AC94" s="152"/>
      <c r="AD94" s="152"/>
      <c r="AE94" s="152" t="s">
        <v>87</v>
      </c>
      <c r="AF94" s="152">
        <v>0</v>
      </c>
      <c r="AG94" s="152"/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>
      <c r="A95" s="143"/>
      <c r="B95" s="144"/>
      <c r="C95" s="154" t="s">
        <v>168</v>
      </c>
      <c r="D95" s="155"/>
      <c r="E95" s="156">
        <v>5.76</v>
      </c>
      <c r="F95" s="148"/>
      <c r="G95" s="148"/>
      <c r="H95" s="148"/>
      <c r="I95" s="148"/>
      <c r="J95" s="148"/>
      <c r="K95" s="148"/>
      <c r="L95" s="148"/>
      <c r="M95" s="148"/>
      <c r="N95" s="149"/>
      <c r="O95" s="149"/>
      <c r="P95" s="149"/>
      <c r="Q95" s="149"/>
      <c r="R95" s="149"/>
      <c r="S95" s="149"/>
      <c r="T95" s="150"/>
      <c r="U95" s="149"/>
      <c r="V95" s="153"/>
      <c r="W95" s="152"/>
      <c r="X95" s="152"/>
      <c r="Y95" s="152"/>
      <c r="Z95" s="152"/>
      <c r="AA95" s="152"/>
      <c r="AB95" s="152"/>
      <c r="AC95" s="152"/>
      <c r="AD95" s="152"/>
      <c r="AE95" s="152" t="s">
        <v>87</v>
      </c>
      <c r="AF95" s="152">
        <v>0</v>
      </c>
      <c r="AG95" s="152"/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>
      <c r="A96" s="143"/>
      <c r="B96" s="144"/>
      <c r="C96" s="154" t="s">
        <v>169</v>
      </c>
      <c r="D96" s="155"/>
      <c r="E96" s="156"/>
      <c r="F96" s="148"/>
      <c r="G96" s="148"/>
      <c r="H96" s="148"/>
      <c r="I96" s="148"/>
      <c r="J96" s="148"/>
      <c r="K96" s="148"/>
      <c r="L96" s="148"/>
      <c r="M96" s="148"/>
      <c r="N96" s="149"/>
      <c r="O96" s="149"/>
      <c r="P96" s="149"/>
      <c r="Q96" s="149"/>
      <c r="R96" s="149"/>
      <c r="S96" s="149"/>
      <c r="T96" s="150"/>
      <c r="U96" s="149"/>
      <c r="V96" s="153"/>
      <c r="W96" s="152"/>
      <c r="X96" s="152"/>
      <c r="Y96" s="152"/>
      <c r="Z96" s="152"/>
      <c r="AA96" s="152"/>
      <c r="AB96" s="152"/>
      <c r="AC96" s="152"/>
      <c r="AD96" s="152"/>
      <c r="AE96" s="152" t="s">
        <v>87</v>
      </c>
      <c r="AF96" s="152">
        <v>0</v>
      </c>
      <c r="AG96" s="152"/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>
      <c r="A97" s="143"/>
      <c r="B97" s="144"/>
      <c r="C97" s="154" t="s">
        <v>169</v>
      </c>
      <c r="D97" s="155"/>
      <c r="E97" s="156"/>
      <c r="F97" s="148"/>
      <c r="G97" s="148"/>
      <c r="H97" s="148"/>
      <c r="I97" s="148"/>
      <c r="J97" s="148"/>
      <c r="K97" s="148"/>
      <c r="L97" s="148"/>
      <c r="M97" s="148"/>
      <c r="N97" s="149"/>
      <c r="O97" s="149"/>
      <c r="P97" s="149"/>
      <c r="Q97" s="149"/>
      <c r="R97" s="149"/>
      <c r="S97" s="149"/>
      <c r="T97" s="150"/>
      <c r="U97" s="149"/>
      <c r="V97" s="153"/>
      <c r="W97" s="152"/>
      <c r="X97" s="152"/>
      <c r="Y97" s="152"/>
      <c r="Z97" s="152"/>
      <c r="AA97" s="152"/>
      <c r="AB97" s="152"/>
      <c r="AC97" s="152"/>
      <c r="AD97" s="152"/>
      <c r="AE97" s="152" t="s">
        <v>87</v>
      </c>
      <c r="AF97" s="152">
        <v>0</v>
      </c>
      <c r="AG97" s="152"/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>
      <c r="A98" s="157" t="s">
        <v>82</v>
      </c>
      <c r="B98" s="158" t="s">
        <v>170</v>
      </c>
      <c r="C98" s="159" t="s">
        <v>171</v>
      </c>
      <c r="D98" s="160"/>
      <c r="E98" s="161"/>
      <c r="F98" s="162"/>
      <c r="G98" s="162">
        <f>SUMIF(AE99:AE153,"&lt;&gt;NOR",G99:G153)</f>
        <v>0</v>
      </c>
      <c r="H98" s="162">
        <f t="shared" ref="H98:U98" si="5">SUMIF(AF99:AF153,"&lt;&gt;NOR",H99:H153)</f>
        <v>1369.3000000000002</v>
      </c>
      <c r="I98" s="162">
        <f t="shared" si="5"/>
        <v>198922.91000000003</v>
      </c>
      <c r="J98" s="162">
        <f t="shared" si="5"/>
        <v>3189.9</v>
      </c>
      <c r="K98" s="162">
        <f t="shared" si="5"/>
        <v>159106.20000000001</v>
      </c>
      <c r="L98" s="162">
        <f t="shared" si="5"/>
        <v>294</v>
      </c>
      <c r="M98" s="162">
        <f t="shared" si="5"/>
        <v>0</v>
      </c>
      <c r="N98" s="162">
        <f t="shared" si="5"/>
        <v>1.6330000000000001E-2</v>
      </c>
      <c r="O98" s="162">
        <f t="shared" si="5"/>
        <v>1.2860800000000001</v>
      </c>
      <c r="P98" s="162">
        <f t="shared" si="5"/>
        <v>0</v>
      </c>
      <c r="Q98" s="162">
        <f t="shared" si="5"/>
        <v>0</v>
      </c>
      <c r="R98" s="162">
        <f t="shared" si="5"/>
        <v>0</v>
      </c>
      <c r="S98" s="162">
        <f t="shared" si="5"/>
        <v>0</v>
      </c>
      <c r="T98" s="162">
        <f t="shared" si="5"/>
        <v>6.3666</v>
      </c>
      <c r="U98" s="162">
        <f t="shared" si="5"/>
        <v>463.93</v>
      </c>
      <c r="V98" s="162"/>
      <c r="AE98" s="129" t="s">
        <v>84</v>
      </c>
    </row>
    <row r="99" spans="1:60" ht="22.5" outlineLevel="1">
      <c r="A99" s="143">
        <v>16</v>
      </c>
      <c r="B99" s="144" t="s">
        <v>172</v>
      </c>
      <c r="C99" s="145" t="s">
        <v>173</v>
      </c>
      <c r="D99" s="146" t="s">
        <v>85</v>
      </c>
      <c r="E99" s="147">
        <v>360.74</v>
      </c>
      <c r="F99" s="128"/>
      <c r="G99" s="148">
        <f>E99*F99</f>
        <v>0</v>
      </c>
      <c r="H99" s="148">
        <v>0</v>
      </c>
      <c r="I99" s="148">
        <f>ROUND(E99*H99,2)</f>
        <v>0</v>
      </c>
      <c r="J99" s="148">
        <v>33.1</v>
      </c>
      <c r="K99" s="148">
        <f>ROUND(E99*J99,2)</f>
        <v>11940.49</v>
      </c>
      <c r="L99" s="148">
        <v>21</v>
      </c>
      <c r="M99" s="148">
        <f>G99*(1+L99/100)</f>
        <v>0</v>
      </c>
      <c r="N99" s="149">
        <v>0</v>
      </c>
      <c r="O99" s="149">
        <f>ROUND(E99*N99,5)</f>
        <v>0</v>
      </c>
      <c r="P99" s="149">
        <v>0</v>
      </c>
      <c r="Q99" s="149">
        <f>ROUND(E99*P99,5)</f>
        <v>0</v>
      </c>
      <c r="R99" s="149"/>
      <c r="S99" s="149"/>
      <c r="T99" s="150">
        <v>0.1</v>
      </c>
      <c r="U99" s="149">
        <f>ROUND(E99*T99,2)</f>
        <v>36.07</v>
      </c>
      <c r="V99" s="153" t="s">
        <v>457</v>
      </c>
      <c r="W99" s="152"/>
      <c r="X99" s="152"/>
      <c r="Y99" s="152"/>
      <c r="Z99" s="152"/>
      <c r="AA99" s="152"/>
      <c r="AB99" s="152"/>
      <c r="AC99" s="152"/>
      <c r="AD99" s="152"/>
      <c r="AE99" s="152" t="s">
        <v>86</v>
      </c>
      <c r="AF99" s="152"/>
      <c r="AG99" s="152"/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>
      <c r="A100" s="143"/>
      <c r="B100" s="144"/>
      <c r="C100" s="154" t="s">
        <v>174</v>
      </c>
      <c r="D100" s="155"/>
      <c r="E100" s="156">
        <v>7.4</v>
      </c>
      <c r="F100" s="148"/>
      <c r="G100" s="148"/>
      <c r="H100" s="148"/>
      <c r="I100" s="148"/>
      <c r="J100" s="148"/>
      <c r="K100" s="148"/>
      <c r="L100" s="148"/>
      <c r="M100" s="148"/>
      <c r="N100" s="149"/>
      <c r="O100" s="149"/>
      <c r="P100" s="149"/>
      <c r="Q100" s="149"/>
      <c r="R100" s="149"/>
      <c r="S100" s="149"/>
      <c r="T100" s="150"/>
      <c r="U100" s="149"/>
      <c r="V100" s="153"/>
      <c r="W100" s="152"/>
      <c r="X100" s="152"/>
      <c r="Y100" s="152"/>
      <c r="Z100" s="152"/>
      <c r="AA100" s="152"/>
      <c r="AB100" s="152"/>
      <c r="AC100" s="152"/>
      <c r="AD100" s="152"/>
      <c r="AE100" s="152" t="s">
        <v>87</v>
      </c>
      <c r="AF100" s="152">
        <v>0</v>
      </c>
      <c r="AG100" s="152"/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>
      <c r="A101" s="143"/>
      <c r="B101" s="144"/>
      <c r="C101" s="154" t="s">
        <v>175</v>
      </c>
      <c r="D101" s="155"/>
      <c r="E101" s="156">
        <v>11.31</v>
      </c>
      <c r="F101" s="148"/>
      <c r="G101" s="148"/>
      <c r="H101" s="148"/>
      <c r="I101" s="148"/>
      <c r="J101" s="148"/>
      <c r="K101" s="148"/>
      <c r="L101" s="148"/>
      <c r="M101" s="148"/>
      <c r="N101" s="149"/>
      <c r="O101" s="149"/>
      <c r="P101" s="149"/>
      <c r="Q101" s="149"/>
      <c r="R101" s="149"/>
      <c r="S101" s="149"/>
      <c r="T101" s="150"/>
      <c r="U101" s="149"/>
      <c r="V101" s="153"/>
      <c r="W101" s="152"/>
      <c r="X101" s="152"/>
      <c r="Y101" s="152"/>
      <c r="Z101" s="152"/>
      <c r="AA101" s="152"/>
      <c r="AB101" s="152"/>
      <c r="AC101" s="152"/>
      <c r="AD101" s="152"/>
      <c r="AE101" s="152" t="s">
        <v>87</v>
      </c>
      <c r="AF101" s="152">
        <v>0</v>
      </c>
      <c r="AG101" s="152"/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>
      <c r="A102" s="143"/>
      <c r="B102" s="144"/>
      <c r="C102" s="154" t="s">
        <v>176</v>
      </c>
      <c r="D102" s="155"/>
      <c r="E102" s="156">
        <v>287.63</v>
      </c>
      <c r="F102" s="148"/>
      <c r="G102" s="148"/>
      <c r="H102" s="148"/>
      <c r="I102" s="148"/>
      <c r="J102" s="148"/>
      <c r="K102" s="148"/>
      <c r="L102" s="148"/>
      <c r="M102" s="148"/>
      <c r="N102" s="149"/>
      <c r="O102" s="149"/>
      <c r="P102" s="149"/>
      <c r="Q102" s="149"/>
      <c r="R102" s="149"/>
      <c r="S102" s="149"/>
      <c r="T102" s="150"/>
      <c r="U102" s="149"/>
      <c r="V102" s="153"/>
      <c r="W102" s="152"/>
      <c r="X102" s="152"/>
      <c r="Y102" s="152"/>
      <c r="Z102" s="152"/>
      <c r="AA102" s="152"/>
      <c r="AB102" s="152"/>
      <c r="AC102" s="152"/>
      <c r="AD102" s="152"/>
      <c r="AE102" s="152" t="s">
        <v>87</v>
      </c>
      <c r="AF102" s="152">
        <v>0</v>
      </c>
      <c r="AG102" s="152"/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>
      <c r="A103" s="143"/>
      <c r="B103" s="144"/>
      <c r="C103" s="154" t="s">
        <v>177</v>
      </c>
      <c r="D103" s="155"/>
      <c r="E103" s="156">
        <v>3.01</v>
      </c>
      <c r="F103" s="148"/>
      <c r="G103" s="148"/>
      <c r="H103" s="148"/>
      <c r="I103" s="148"/>
      <c r="J103" s="148"/>
      <c r="K103" s="148"/>
      <c r="L103" s="148"/>
      <c r="M103" s="148"/>
      <c r="N103" s="149"/>
      <c r="O103" s="149"/>
      <c r="P103" s="149"/>
      <c r="Q103" s="149"/>
      <c r="R103" s="149"/>
      <c r="S103" s="149"/>
      <c r="T103" s="150"/>
      <c r="U103" s="149"/>
      <c r="V103" s="153"/>
      <c r="W103" s="152"/>
      <c r="X103" s="152"/>
      <c r="Y103" s="152"/>
      <c r="Z103" s="152"/>
      <c r="AA103" s="152"/>
      <c r="AB103" s="152"/>
      <c r="AC103" s="152"/>
      <c r="AD103" s="152"/>
      <c r="AE103" s="152" t="s">
        <v>87</v>
      </c>
      <c r="AF103" s="152">
        <v>0</v>
      </c>
      <c r="AG103" s="152"/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>
      <c r="A104" s="143"/>
      <c r="B104" s="144"/>
      <c r="C104" s="154" t="s">
        <v>178</v>
      </c>
      <c r="D104" s="155"/>
      <c r="E104" s="156">
        <v>50.4</v>
      </c>
      <c r="F104" s="148"/>
      <c r="G104" s="148"/>
      <c r="H104" s="148"/>
      <c r="I104" s="148"/>
      <c r="J104" s="148"/>
      <c r="K104" s="148"/>
      <c r="L104" s="148"/>
      <c r="M104" s="148"/>
      <c r="N104" s="149"/>
      <c r="O104" s="149"/>
      <c r="P104" s="149"/>
      <c r="Q104" s="149"/>
      <c r="R104" s="149"/>
      <c r="S104" s="149"/>
      <c r="T104" s="150"/>
      <c r="U104" s="149"/>
      <c r="V104" s="153"/>
      <c r="W104" s="152"/>
      <c r="X104" s="152"/>
      <c r="Y104" s="152"/>
      <c r="Z104" s="152"/>
      <c r="AA104" s="152"/>
      <c r="AB104" s="152"/>
      <c r="AC104" s="152"/>
      <c r="AD104" s="152"/>
      <c r="AE104" s="152" t="s">
        <v>87</v>
      </c>
      <c r="AF104" s="152">
        <v>0</v>
      </c>
      <c r="AG104" s="152"/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>
      <c r="A105" s="143"/>
      <c r="B105" s="144"/>
      <c r="C105" s="154" t="s">
        <v>179</v>
      </c>
      <c r="D105" s="155"/>
      <c r="E105" s="156">
        <v>0.99</v>
      </c>
      <c r="F105" s="148"/>
      <c r="G105" s="148"/>
      <c r="H105" s="148"/>
      <c r="I105" s="148"/>
      <c r="J105" s="148"/>
      <c r="K105" s="148"/>
      <c r="L105" s="148"/>
      <c r="M105" s="148"/>
      <c r="N105" s="149"/>
      <c r="O105" s="149"/>
      <c r="P105" s="149"/>
      <c r="Q105" s="149"/>
      <c r="R105" s="149"/>
      <c r="S105" s="149"/>
      <c r="T105" s="150"/>
      <c r="U105" s="149"/>
      <c r="V105" s="153"/>
      <c r="W105" s="152"/>
      <c r="X105" s="152"/>
      <c r="Y105" s="152"/>
      <c r="Z105" s="152"/>
      <c r="AA105" s="152"/>
      <c r="AB105" s="152"/>
      <c r="AC105" s="152"/>
      <c r="AD105" s="152"/>
      <c r="AE105" s="152" t="s">
        <v>87</v>
      </c>
      <c r="AF105" s="152">
        <v>0</v>
      </c>
      <c r="AG105" s="152"/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>
      <c r="A106" s="143">
        <v>17</v>
      </c>
      <c r="B106" s="144" t="s">
        <v>180</v>
      </c>
      <c r="C106" s="145" t="s">
        <v>181</v>
      </c>
      <c r="D106" s="146" t="s">
        <v>111</v>
      </c>
      <c r="E106" s="147">
        <v>7.2450000000000001</v>
      </c>
      <c r="F106" s="128"/>
      <c r="G106" s="148">
        <f t="shared" ref="G106:G153" si="6">E106*F106</f>
        <v>0</v>
      </c>
      <c r="H106" s="148">
        <v>128</v>
      </c>
      <c r="I106" s="148">
        <f>ROUND(E106*H106,2)</f>
        <v>927.36</v>
      </c>
      <c r="J106" s="148">
        <v>83.5</v>
      </c>
      <c r="K106" s="148">
        <f>ROUND(E106*J106,2)</f>
        <v>604.96</v>
      </c>
      <c r="L106" s="148">
        <v>21</v>
      </c>
      <c r="M106" s="148">
        <f>G106*(1+L106/100)</f>
        <v>0</v>
      </c>
      <c r="N106" s="149">
        <v>1.8400000000000001E-3</v>
      </c>
      <c r="O106" s="149">
        <f>ROUND(E106*N106,5)</f>
        <v>1.333E-2</v>
      </c>
      <c r="P106" s="149">
        <v>0</v>
      </c>
      <c r="Q106" s="149">
        <f>ROUND(E106*P106,5)</f>
        <v>0</v>
      </c>
      <c r="R106" s="149"/>
      <c r="S106" s="149"/>
      <c r="T106" s="150">
        <v>0.252</v>
      </c>
      <c r="U106" s="149">
        <f>ROUND(E106*T106,2)</f>
        <v>1.83</v>
      </c>
      <c r="V106" s="153" t="s">
        <v>457</v>
      </c>
      <c r="W106" s="152"/>
      <c r="X106" s="152"/>
      <c r="Y106" s="152"/>
      <c r="Z106" s="152"/>
      <c r="AA106" s="152"/>
      <c r="AB106" s="152"/>
      <c r="AC106" s="152"/>
      <c r="AD106" s="152"/>
      <c r="AE106" s="152" t="s">
        <v>86</v>
      </c>
      <c r="AF106" s="152"/>
      <c r="AG106" s="152"/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>
      <c r="A107" s="143"/>
      <c r="B107" s="144"/>
      <c r="C107" s="255" t="s">
        <v>471</v>
      </c>
      <c r="D107" s="256"/>
      <c r="E107" s="256"/>
      <c r="F107" s="256"/>
      <c r="G107" s="256"/>
      <c r="H107" s="256"/>
      <c r="I107" s="256"/>
      <c r="J107" s="256"/>
      <c r="K107" s="256"/>
      <c r="L107" s="256"/>
      <c r="M107" s="256"/>
      <c r="N107" s="256"/>
      <c r="O107" s="256"/>
      <c r="P107" s="256"/>
      <c r="Q107" s="256"/>
      <c r="R107" s="256"/>
      <c r="S107" s="256"/>
      <c r="T107" s="256"/>
      <c r="U107" s="256"/>
      <c r="V107" s="257"/>
      <c r="W107" s="152"/>
      <c r="X107" s="152"/>
      <c r="Y107" s="152"/>
      <c r="Z107" s="152"/>
      <c r="AA107" s="152"/>
      <c r="AB107" s="152"/>
      <c r="AC107" s="152"/>
      <c r="AD107" s="152"/>
      <c r="AE107" s="152"/>
      <c r="AF107" s="152"/>
      <c r="AG107" s="152"/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>
      <c r="A108" s="143"/>
      <c r="B108" s="144"/>
      <c r="C108" s="154" t="s">
        <v>182</v>
      </c>
      <c r="D108" s="155"/>
      <c r="E108" s="156">
        <v>7.2450000000000001</v>
      </c>
      <c r="F108" s="148"/>
      <c r="G108" s="148"/>
      <c r="H108" s="148"/>
      <c r="I108" s="148"/>
      <c r="J108" s="148"/>
      <c r="K108" s="148"/>
      <c r="L108" s="148"/>
      <c r="M108" s="148"/>
      <c r="N108" s="149"/>
      <c r="O108" s="149"/>
      <c r="P108" s="149"/>
      <c r="Q108" s="149"/>
      <c r="R108" s="149"/>
      <c r="S108" s="149"/>
      <c r="T108" s="150"/>
      <c r="U108" s="149"/>
      <c r="V108" s="153"/>
      <c r="W108" s="152"/>
      <c r="X108" s="152"/>
      <c r="Y108" s="152"/>
      <c r="Z108" s="152"/>
      <c r="AA108" s="152"/>
      <c r="AB108" s="152"/>
      <c r="AC108" s="152"/>
      <c r="AD108" s="152"/>
      <c r="AE108" s="152" t="s">
        <v>87</v>
      </c>
      <c r="AF108" s="152">
        <v>0</v>
      </c>
      <c r="AG108" s="152"/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1">
      <c r="A109" s="143">
        <v>18</v>
      </c>
      <c r="B109" s="144" t="s">
        <v>183</v>
      </c>
      <c r="C109" s="145" t="s">
        <v>184</v>
      </c>
      <c r="D109" s="146" t="s">
        <v>111</v>
      </c>
      <c r="E109" s="147">
        <v>88.2</v>
      </c>
      <c r="F109" s="128"/>
      <c r="G109" s="148">
        <f t="shared" si="6"/>
        <v>0</v>
      </c>
      <c r="H109" s="148">
        <v>79.5</v>
      </c>
      <c r="I109" s="148">
        <f>ROUND(E109*H109,2)</f>
        <v>7011.9</v>
      </c>
      <c r="J109" s="148">
        <v>83.5</v>
      </c>
      <c r="K109" s="148">
        <f>ROUND(E109*J109,2)</f>
        <v>7364.7</v>
      </c>
      <c r="L109" s="148">
        <v>21</v>
      </c>
      <c r="M109" s="148">
        <f>G109*(1+L109/100)</f>
        <v>0</v>
      </c>
      <c r="N109" s="149">
        <v>1.2099999999999999E-3</v>
      </c>
      <c r="O109" s="149">
        <f>ROUND(E109*N109,5)</f>
        <v>0.10672</v>
      </c>
      <c r="P109" s="149">
        <v>0</v>
      </c>
      <c r="Q109" s="149">
        <f>ROUND(E109*P109,5)</f>
        <v>0</v>
      </c>
      <c r="R109" s="149"/>
      <c r="S109" s="149"/>
      <c r="T109" s="150">
        <v>0.252</v>
      </c>
      <c r="U109" s="149">
        <f>ROUND(E109*T109,2)</f>
        <v>22.23</v>
      </c>
      <c r="V109" s="153" t="s">
        <v>359</v>
      </c>
      <c r="W109" s="152"/>
      <c r="X109" s="152"/>
      <c r="Y109" s="152"/>
      <c r="Z109" s="152"/>
      <c r="AA109" s="152"/>
      <c r="AB109" s="152"/>
      <c r="AC109" s="152"/>
      <c r="AD109" s="152"/>
      <c r="AE109" s="152" t="s">
        <v>86</v>
      </c>
      <c r="AF109" s="152"/>
      <c r="AG109" s="152"/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>
      <c r="A110" s="143"/>
      <c r="B110" s="144"/>
      <c r="C110" s="255" t="s">
        <v>472</v>
      </c>
      <c r="D110" s="256"/>
      <c r="E110" s="256"/>
      <c r="F110" s="256"/>
      <c r="G110" s="256"/>
      <c r="H110" s="256"/>
      <c r="I110" s="256"/>
      <c r="J110" s="256"/>
      <c r="K110" s="256"/>
      <c r="L110" s="256"/>
      <c r="M110" s="256"/>
      <c r="N110" s="256"/>
      <c r="O110" s="256"/>
      <c r="P110" s="256"/>
      <c r="Q110" s="256"/>
      <c r="R110" s="256"/>
      <c r="S110" s="256"/>
      <c r="T110" s="256"/>
      <c r="U110" s="256"/>
      <c r="V110" s="257"/>
      <c r="W110" s="152"/>
      <c r="X110" s="152"/>
      <c r="Y110" s="152"/>
      <c r="Z110" s="152"/>
      <c r="AA110" s="152"/>
      <c r="AB110" s="152"/>
      <c r="AC110" s="152"/>
      <c r="AD110" s="152"/>
      <c r="AE110" s="152"/>
      <c r="AF110" s="152"/>
      <c r="AG110" s="152"/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>
      <c r="A111" s="143"/>
      <c r="B111" s="144"/>
      <c r="C111" s="154" t="s">
        <v>185</v>
      </c>
      <c r="D111" s="155"/>
      <c r="E111" s="156">
        <v>88.2</v>
      </c>
      <c r="F111" s="148"/>
      <c r="G111" s="148"/>
      <c r="H111" s="148"/>
      <c r="I111" s="148"/>
      <c r="J111" s="148"/>
      <c r="K111" s="148"/>
      <c r="L111" s="148"/>
      <c r="M111" s="148"/>
      <c r="N111" s="149"/>
      <c r="O111" s="149"/>
      <c r="P111" s="149"/>
      <c r="Q111" s="149"/>
      <c r="R111" s="149"/>
      <c r="S111" s="149"/>
      <c r="T111" s="150"/>
      <c r="U111" s="149"/>
      <c r="V111" s="153"/>
      <c r="W111" s="152"/>
      <c r="X111" s="152"/>
      <c r="Y111" s="152"/>
      <c r="Z111" s="152"/>
      <c r="AA111" s="152"/>
      <c r="AB111" s="152"/>
      <c r="AC111" s="152"/>
      <c r="AD111" s="152"/>
      <c r="AE111" s="152" t="s">
        <v>87</v>
      </c>
      <c r="AF111" s="152">
        <v>0</v>
      </c>
      <c r="AG111" s="152"/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>
      <c r="A112" s="143">
        <v>19</v>
      </c>
      <c r="B112" s="144" t="s">
        <v>186</v>
      </c>
      <c r="C112" s="145" t="s">
        <v>187</v>
      </c>
      <c r="D112" s="146" t="s">
        <v>111</v>
      </c>
      <c r="E112" s="147">
        <v>39.06</v>
      </c>
      <c r="F112" s="128"/>
      <c r="G112" s="148">
        <f t="shared" si="6"/>
        <v>0</v>
      </c>
      <c r="H112" s="148">
        <v>128</v>
      </c>
      <c r="I112" s="148">
        <f>ROUND(E112*H112,2)</f>
        <v>4999.68</v>
      </c>
      <c r="J112" s="148">
        <v>83.5</v>
      </c>
      <c r="K112" s="148">
        <f>ROUND(E112*J112,2)</f>
        <v>3261.51</v>
      </c>
      <c r="L112" s="148">
        <v>21</v>
      </c>
      <c r="M112" s="148">
        <f>G112*(1+L112/100)</f>
        <v>0</v>
      </c>
      <c r="N112" s="149">
        <v>1.8400000000000001E-3</v>
      </c>
      <c r="O112" s="149">
        <f>ROUND(E112*N112,5)</f>
        <v>7.1870000000000003E-2</v>
      </c>
      <c r="P112" s="149">
        <v>0</v>
      </c>
      <c r="Q112" s="149">
        <f>ROUND(E112*P112,5)</f>
        <v>0</v>
      </c>
      <c r="R112" s="149"/>
      <c r="S112" s="149"/>
      <c r="T112" s="150">
        <v>0.252</v>
      </c>
      <c r="U112" s="149">
        <f>ROUND(E112*T112,2)</f>
        <v>9.84</v>
      </c>
      <c r="V112" s="153" t="s">
        <v>359</v>
      </c>
      <c r="W112" s="152"/>
      <c r="X112" s="152"/>
      <c r="Y112" s="152"/>
      <c r="Z112" s="152"/>
      <c r="AA112" s="152"/>
      <c r="AB112" s="152"/>
      <c r="AC112" s="152"/>
      <c r="AD112" s="152"/>
      <c r="AE112" s="152" t="s">
        <v>86</v>
      </c>
      <c r="AF112" s="152"/>
      <c r="AG112" s="152"/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>
      <c r="A113" s="143"/>
      <c r="B113" s="144"/>
      <c r="C113" s="255" t="s">
        <v>473</v>
      </c>
      <c r="D113" s="256"/>
      <c r="E113" s="256"/>
      <c r="F113" s="256"/>
      <c r="G113" s="256"/>
      <c r="H113" s="256"/>
      <c r="I113" s="256"/>
      <c r="J113" s="256"/>
      <c r="K113" s="256"/>
      <c r="L113" s="256"/>
      <c r="M113" s="256"/>
      <c r="N113" s="256"/>
      <c r="O113" s="256"/>
      <c r="P113" s="256"/>
      <c r="Q113" s="256"/>
      <c r="R113" s="256"/>
      <c r="S113" s="256"/>
      <c r="T113" s="256"/>
      <c r="U113" s="256"/>
      <c r="V113" s="257"/>
      <c r="W113" s="152"/>
      <c r="X113" s="152"/>
      <c r="Y113" s="152"/>
      <c r="Z113" s="152"/>
      <c r="AA113" s="152"/>
      <c r="AB113" s="152"/>
      <c r="AC113" s="152"/>
      <c r="AD113" s="152"/>
      <c r="AE113" s="152"/>
      <c r="AF113" s="152"/>
      <c r="AG113" s="152"/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>
      <c r="A114" s="143"/>
      <c r="B114" s="144"/>
      <c r="C114" s="154" t="s">
        <v>188</v>
      </c>
      <c r="D114" s="155"/>
      <c r="E114" s="156">
        <v>39.06</v>
      </c>
      <c r="F114" s="148"/>
      <c r="G114" s="148"/>
      <c r="H114" s="148"/>
      <c r="I114" s="148"/>
      <c r="J114" s="148"/>
      <c r="K114" s="148"/>
      <c r="L114" s="148"/>
      <c r="M114" s="148"/>
      <c r="N114" s="149"/>
      <c r="O114" s="149"/>
      <c r="P114" s="149"/>
      <c r="Q114" s="149"/>
      <c r="R114" s="149"/>
      <c r="S114" s="149"/>
      <c r="T114" s="150"/>
      <c r="U114" s="149"/>
      <c r="V114" s="153"/>
      <c r="W114" s="152"/>
      <c r="X114" s="152"/>
      <c r="Y114" s="152"/>
      <c r="Z114" s="152"/>
      <c r="AA114" s="152"/>
      <c r="AB114" s="152"/>
      <c r="AC114" s="152"/>
      <c r="AD114" s="152"/>
      <c r="AE114" s="152" t="s">
        <v>87</v>
      </c>
      <c r="AF114" s="152">
        <v>0</v>
      </c>
      <c r="AG114" s="152"/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ht="22.5" outlineLevel="1">
      <c r="A115" s="143">
        <v>20</v>
      </c>
      <c r="B115" s="144" t="s">
        <v>189</v>
      </c>
      <c r="C115" s="145" t="s">
        <v>190</v>
      </c>
      <c r="D115" s="146" t="s">
        <v>111</v>
      </c>
      <c r="E115" s="147">
        <v>10.605</v>
      </c>
      <c r="F115" s="128"/>
      <c r="G115" s="148">
        <f t="shared" si="6"/>
        <v>0</v>
      </c>
      <c r="H115" s="148">
        <v>128</v>
      </c>
      <c r="I115" s="148">
        <f>ROUND(E115*H115,2)</f>
        <v>1357.44</v>
      </c>
      <c r="J115" s="148">
        <v>83.5</v>
      </c>
      <c r="K115" s="148">
        <f>ROUND(E115*J115,2)</f>
        <v>885.52</v>
      </c>
      <c r="L115" s="148">
        <v>21</v>
      </c>
      <c r="M115" s="148">
        <f>G115*(1+L115/100)</f>
        <v>0</v>
      </c>
      <c r="N115" s="149">
        <v>1.8400000000000001E-3</v>
      </c>
      <c r="O115" s="149">
        <f>ROUND(E115*N115,5)</f>
        <v>1.951E-2</v>
      </c>
      <c r="P115" s="149">
        <v>0</v>
      </c>
      <c r="Q115" s="149">
        <f>ROUND(E115*P115,5)</f>
        <v>0</v>
      </c>
      <c r="R115" s="149"/>
      <c r="S115" s="149"/>
      <c r="T115" s="150">
        <v>0.252</v>
      </c>
      <c r="U115" s="149">
        <f>ROUND(E115*T115,2)</f>
        <v>2.67</v>
      </c>
      <c r="V115" s="153" t="s">
        <v>359</v>
      </c>
      <c r="W115" s="152"/>
      <c r="X115" s="152"/>
      <c r="Y115" s="152"/>
      <c r="Z115" s="152"/>
      <c r="AA115" s="152"/>
      <c r="AB115" s="152"/>
      <c r="AC115" s="152"/>
      <c r="AD115" s="152"/>
      <c r="AE115" s="152" t="s">
        <v>86</v>
      </c>
      <c r="AF115" s="152"/>
      <c r="AG115" s="152"/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>
      <c r="A116" s="143"/>
      <c r="B116" s="144"/>
      <c r="C116" s="255" t="s">
        <v>474</v>
      </c>
      <c r="D116" s="256"/>
      <c r="E116" s="256"/>
      <c r="F116" s="256"/>
      <c r="G116" s="256"/>
      <c r="H116" s="256"/>
      <c r="I116" s="256"/>
      <c r="J116" s="256"/>
      <c r="K116" s="256"/>
      <c r="L116" s="256"/>
      <c r="M116" s="256"/>
      <c r="N116" s="256"/>
      <c r="O116" s="256"/>
      <c r="P116" s="256"/>
      <c r="Q116" s="256"/>
      <c r="R116" s="256"/>
      <c r="S116" s="256"/>
      <c r="T116" s="256"/>
      <c r="U116" s="256"/>
      <c r="V116" s="257"/>
      <c r="W116" s="152"/>
      <c r="X116" s="152"/>
      <c r="Y116" s="152"/>
      <c r="Z116" s="152"/>
      <c r="AA116" s="152"/>
      <c r="AB116" s="152"/>
      <c r="AC116" s="152"/>
      <c r="AD116" s="152"/>
      <c r="AE116" s="152"/>
      <c r="AF116" s="152"/>
      <c r="AG116" s="152"/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>
      <c r="A117" s="143"/>
      <c r="B117" s="144"/>
      <c r="C117" s="154" t="s">
        <v>191</v>
      </c>
      <c r="D117" s="155"/>
      <c r="E117" s="156">
        <v>10.605</v>
      </c>
      <c r="F117" s="148"/>
      <c r="G117" s="148"/>
      <c r="H117" s="148"/>
      <c r="I117" s="148"/>
      <c r="J117" s="148"/>
      <c r="K117" s="148"/>
      <c r="L117" s="148"/>
      <c r="M117" s="148"/>
      <c r="N117" s="149"/>
      <c r="O117" s="149"/>
      <c r="P117" s="149"/>
      <c r="Q117" s="149"/>
      <c r="R117" s="149"/>
      <c r="S117" s="149"/>
      <c r="T117" s="150"/>
      <c r="U117" s="149"/>
      <c r="V117" s="153"/>
      <c r="W117" s="152"/>
      <c r="X117" s="152"/>
      <c r="Y117" s="152"/>
      <c r="Z117" s="152"/>
      <c r="AA117" s="152"/>
      <c r="AB117" s="152"/>
      <c r="AC117" s="152"/>
      <c r="AD117" s="152"/>
      <c r="AE117" s="152" t="s">
        <v>87</v>
      </c>
      <c r="AF117" s="152">
        <v>0</v>
      </c>
      <c r="AG117" s="152"/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>
      <c r="A118" s="143">
        <v>21</v>
      </c>
      <c r="B118" s="144" t="s">
        <v>192</v>
      </c>
      <c r="C118" s="145" t="s">
        <v>193</v>
      </c>
      <c r="D118" s="146" t="s">
        <v>111</v>
      </c>
      <c r="E118" s="147">
        <v>22.05</v>
      </c>
      <c r="F118" s="128"/>
      <c r="G118" s="148">
        <f t="shared" si="6"/>
        <v>0</v>
      </c>
      <c r="H118" s="148">
        <v>51.88</v>
      </c>
      <c r="I118" s="148">
        <f>ROUND(E118*H118,2)</f>
        <v>1143.95</v>
      </c>
      <c r="J118" s="148">
        <v>62.62</v>
      </c>
      <c r="K118" s="148">
        <f>ROUND(E118*J118,2)</f>
        <v>1380.77</v>
      </c>
      <c r="L118" s="148">
        <v>21</v>
      </c>
      <c r="M118" s="148">
        <f>G118*(1+L118/100)</f>
        <v>0</v>
      </c>
      <c r="N118" s="149">
        <v>7.6000000000000004E-4</v>
      </c>
      <c r="O118" s="149">
        <f>ROUND(E118*N118,5)</f>
        <v>1.6760000000000001E-2</v>
      </c>
      <c r="P118" s="149">
        <v>0</v>
      </c>
      <c r="Q118" s="149">
        <f>ROUND(E118*P118,5)</f>
        <v>0</v>
      </c>
      <c r="R118" s="149"/>
      <c r="S118" s="149"/>
      <c r="T118" s="150">
        <v>0.189</v>
      </c>
      <c r="U118" s="149">
        <f>ROUND(E118*T118,2)</f>
        <v>4.17</v>
      </c>
      <c r="V118" s="153" t="s">
        <v>457</v>
      </c>
      <c r="W118" s="152"/>
      <c r="X118" s="152"/>
      <c r="Y118" s="152"/>
      <c r="Z118" s="152"/>
      <c r="AA118" s="152"/>
      <c r="AB118" s="152"/>
      <c r="AC118" s="152"/>
      <c r="AD118" s="152"/>
      <c r="AE118" s="152" t="s">
        <v>86</v>
      </c>
      <c r="AF118" s="152"/>
      <c r="AG118" s="152"/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>
      <c r="A119" s="143"/>
      <c r="B119" s="144"/>
      <c r="C119" s="255" t="s">
        <v>475</v>
      </c>
      <c r="D119" s="256"/>
      <c r="E119" s="256"/>
      <c r="F119" s="256"/>
      <c r="G119" s="256"/>
      <c r="H119" s="256"/>
      <c r="I119" s="256"/>
      <c r="J119" s="256"/>
      <c r="K119" s="256"/>
      <c r="L119" s="256"/>
      <c r="M119" s="256"/>
      <c r="N119" s="256"/>
      <c r="O119" s="256"/>
      <c r="P119" s="256"/>
      <c r="Q119" s="256"/>
      <c r="R119" s="256"/>
      <c r="S119" s="256"/>
      <c r="T119" s="256"/>
      <c r="U119" s="256"/>
      <c r="V119" s="257"/>
      <c r="W119" s="152"/>
      <c r="X119" s="152"/>
      <c r="Y119" s="152"/>
      <c r="Z119" s="152"/>
      <c r="AA119" s="152"/>
      <c r="AB119" s="152"/>
      <c r="AC119" s="152"/>
      <c r="AD119" s="152"/>
      <c r="AE119" s="152"/>
      <c r="AF119" s="152"/>
      <c r="AG119" s="152"/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>
      <c r="A120" s="143"/>
      <c r="B120" s="144"/>
      <c r="C120" s="154" t="s">
        <v>194</v>
      </c>
      <c r="D120" s="155"/>
      <c r="E120" s="156">
        <v>22.05</v>
      </c>
      <c r="F120" s="148"/>
      <c r="G120" s="148"/>
      <c r="H120" s="148"/>
      <c r="I120" s="148"/>
      <c r="J120" s="148"/>
      <c r="K120" s="148"/>
      <c r="L120" s="148"/>
      <c r="M120" s="148"/>
      <c r="N120" s="149"/>
      <c r="O120" s="149"/>
      <c r="P120" s="149"/>
      <c r="Q120" s="149"/>
      <c r="R120" s="149"/>
      <c r="S120" s="149"/>
      <c r="T120" s="150"/>
      <c r="U120" s="149"/>
      <c r="V120" s="153"/>
      <c r="W120" s="152"/>
      <c r="X120" s="152"/>
      <c r="Y120" s="152"/>
      <c r="Z120" s="152"/>
      <c r="AA120" s="152"/>
      <c r="AB120" s="152"/>
      <c r="AC120" s="152"/>
      <c r="AD120" s="152"/>
      <c r="AE120" s="152" t="s">
        <v>87</v>
      </c>
      <c r="AF120" s="152">
        <v>0</v>
      </c>
      <c r="AG120" s="152"/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>
      <c r="A121" s="143">
        <v>22</v>
      </c>
      <c r="B121" s="144" t="s">
        <v>195</v>
      </c>
      <c r="C121" s="145" t="s">
        <v>196</v>
      </c>
      <c r="D121" s="146" t="s">
        <v>111</v>
      </c>
      <c r="E121" s="147">
        <v>6.93</v>
      </c>
      <c r="F121" s="128"/>
      <c r="G121" s="148">
        <f t="shared" si="6"/>
        <v>0</v>
      </c>
      <c r="H121" s="148">
        <v>27.78</v>
      </c>
      <c r="I121" s="148">
        <f>ROUND(E121*H121,2)</f>
        <v>192.52</v>
      </c>
      <c r="J121" s="148">
        <v>62.620000000000005</v>
      </c>
      <c r="K121" s="148">
        <f>ROUND(E121*J121,2)</f>
        <v>433.96</v>
      </c>
      <c r="L121" s="148">
        <v>21</v>
      </c>
      <c r="M121" s="148">
        <f>G121*(1+L121/100)</f>
        <v>0</v>
      </c>
      <c r="N121" s="149">
        <v>4.2999999999999999E-4</v>
      </c>
      <c r="O121" s="149">
        <f>ROUND(E121*N121,5)</f>
        <v>2.98E-3</v>
      </c>
      <c r="P121" s="149">
        <v>0</v>
      </c>
      <c r="Q121" s="149">
        <f>ROUND(E121*P121,5)</f>
        <v>0</v>
      </c>
      <c r="R121" s="149"/>
      <c r="S121" s="149"/>
      <c r="T121" s="150">
        <v>0.189</v>
      </c>
      <c r="U121" s="149">
        <f>ROUND(E121*T121,2)</f>
        <v>1.31</v>
      </c>
      <c r="V121" s="153" t="s">
        <v>359</v>
      </c>
      <c r="W121" s="152"/>
      <c r="X121" s="152"/>
      <c r="Y121" s="152"/>
      <c r="Z121" s="152"/>
      <c r="AA121" s="152"/>
      <c r="AB121" s="152"/>
      <c r="AC121" s="152"/>
      <c r="AD121" s="152"/>
      <c r="AE121" s="152" t="s">
        <v>86</v>
      </c>
      <c r="AF121" s="152"/>
      <c r="AG121" s="152"/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>
      <c r="A122" s="143"/>
      <c r="B122" s="144"/>
      <c r="C122" s="255" t="s">
        <v>476</v>
      </c>
      <c r="D122" s="256"/>
      <c r="E122" s="256"/>
      <c r="F122" s="256"/>
      <c r="G122" s="256"/>
      <c r="H122" s="256"/>
      <c r="I122" s="256"/>
      <c r="J122" s="256"/>
      <c r="K122" s="256"/>
      <c r="L122" s="256"/>
      <c r="M122" s="256"/>
      <c r="N122" s="256"/>
      <c r="O122" s="256"/>
      <c r="P122" s="256"/>
      <c r="Q122" s="256"/>
      <c r="R122" s="256"/>
      <c r="S122" s="256"/>
      <c r="T122" s="256"/>
      <c r="U122" s="256"/>
      <c r="V122" s="257"/>
      <c r="W122" s="152"/>
      <c r="X122" s="152"/>
      <c r="Y122" s="152"/>
      <c r="Z122" s="152"/>
      <c r="AA122" s="152"/>
      <c r="AB122" s="152"/>
      <c r="AC122" s="152"/>
      <c r="AD122" s="152"/>
      <c r="AE122" s="152"/>
      <c r="AF122" s="152"/>
      <c r="AG122" s="152"/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>
      <c r="A123" s="143"/>
      <c r="B123" s="144"/>
      <c r="C123" s="154" t="s">
        <v>197</v>
      </c>
      <c r="D123" s="155"/>
      <c r="E123" s="156">
        <v>6.93</v>
      </c>
      <c r="F123" s="148"/>
      <c r="G123" s="148"/>
      <c r="H123" s="148"/>
      <c r="I123" s="148"/>
      <c r="J123" s="148"/>
      <c r="K123" s="148"/>
      <c r="L123" s="148"/>
      <c r="M123" s="148"/>
      <c r="N123" s="149"/>
      <c r="O123" s="149"/>
      <c r="P123" s="149"/>
      <c r="Q123" s="149"/>
      <c r="R123" s="149"/>
      <c r="S123" s="149"/>
      <c r="T123" s="150"/>
      <c r="U123" s="149"/>
      <c r="V123" s="153"/>
      <c r="W123" s="152"/>
      <c r="X123" s="152"/>
      <c r="Y123" s="152"/>
      <c r="Z123" s="152"/>
      <c r="AA123" s="152"/>
      <c r="AB123" s="152"/>
      <c r="AC123" s="152"/>
      <c r="AD123" s="152"/>
      <c r="AE123" s="152" t="s">
        <v>87</v>
      </c>
      <c r="AF123" s="152">
        <v>0</v>
      </c>
      <c r="AG123" s="152"/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>
      <c r="A124" s="143">
        <v>23</v>
      </c>
      <c r="B124" s="144" t="s">
        <v>189</v>
      </c>
      <c r="C124" s="145" t="s">
        <v>198</v>
      </c>
      <c r="D124" s="146" t="s">
        <v>199</v>
      </c>
      <c r="E124" s="147">
        <v>6</v>
      </c>
      <c r="F124" s="128"/>
      <c r="G124" s="148">
        <f t="shared" si="6"/>
        <v>0</v>
      </c>
      <c r="H124" s="148">
        <v>27.78</v>
      </c>
      <c r="I124" s="148">
        <f>ROUND(E124*H124,2)</f>
        <v>166.68</v>
      </c>
      <c r="J124" s="148">
        <v>772.22</v>
      </c>
      <c r="K124" s="148">
        <f>ROUND(E124*J124,2)</f>
        <v>4633.32</v>
      </c>
      <c r="L124" s="148">
        <v>21</v>
      </c>
      <c r="M124" s="148">
        <f>G124*(1+L124/100)</f>
        <v>0</v>
      </c>
      <c r="N124" s="149">
        <v>0</v>
      </c>
      <c r="O124" s="149">
        <f>ROUND(E124*N124,5)</f>
        <v>0</v>
      </c>
      <c r="P124" s="149">
        <v>0</v>
      </c>
      <c r="Q124" s="149">
        <f>ROUND(E124*P124,5)</f>
        <v>0</v>
      </c>
      <c r="R124" s="149"/>
      <c r="S124" s="149"/>
      <c r="T124" s="150">
        <v>0.189</v>
      </c>
      <c r="U124" s="149">
        <f>ROUND(E124*T124,2)</f>
        <v>1.1299999999999999</v>
      </c>
      <c r="V124" s="153" t="s">
        <v>359</v>
      </c>
      <c r="W124" s="152"/>
      <c r="X124" s="152"/>
      <c r="Y124" s="152"/>
      <c r="Z124" s="152"/>
      <c r="AA124" s="152"/>
      <c r="AB124" s="152"/>
      <c r="AC124" s="152"/>
      <c r="AD124" s="152"/>
      <c r="AE124" s="152" t="s">
        <v>86</v>
      </c>
      <c r="AF124" s="152"/>
      <c r="AG124" s="152"/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ht="39" customHeight="1" outlineLevel="1">
      <c r="A125" s="143"/>
      <c r="B125" s="144"/>
      <c r="C125" s="255" t="s">
        <v>477</v>
      </c>
      <c r="D125" s="256"/>
      <c r="E125" s="256"/>
      <c r="F125" s="256"/>
      <c r="G125" s="256"/>
      <c r="H125" s="256"/>
      <c r="I125" s="256"/>
      <c r="J125" s="256"/>
      <c r="K125" s="256"/>
      <c r="L125" s="256"/>
      <c r="M125" s="256"/>
      <c r="N125" s="256"/>
      <c r="O125" s="256"/>
      <c r="P125" s="256"/>
      <c r="Q125" s="256"/>
      <c r="R125" s="256"/>
      <c r="S125" s="256"/>
      <c r="T125" s="256"/>
      <c r="U125" s="256"/>
      <c r="V125" s="257"/>
      <c r="W125" s="152"/>
      <c r="X125" s="152"/>
      <c r="Y125" s="152"/>
      <c r="Z125" s="152"/>
      <c r="AA125" s="152"/>
      <c r="AB125" s="152"/>
      <c r="AC125" s="152"/>
      <c r="AD125" s="152"/>
      <c r="AE125" s="152"/>
      <c r="AF125" s="152"/>
      <c r="AG125" s="152"/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>
      <c r="A126" s="143"/>
      <c r="B126" s="144"/>
      <c r="C126" s="154" t="s">
        <v>200</v>
      </c>
      <c r="D126" s="155"/>
      <c r="E126" s="156">
        <v>2</v>
      </c>
      <c r="F126" s="148"/>
      <c r="G126" s="148"/>
      <c r="H126" s="148"/>
      <c r="I126" s="148"/>
      <c r="J126" s="148"/>
      <c r="K126" s="148"/>
      <c r="L126" s="148"/>
      <c r="M126" s="148"/>
      <c r="N126" s="149"/>
      <c r="O126" s="149"/>
      <c r="P126" s="149"/>
      <c r="Q126" s="149"/>
      <c r="R126" s="149"/>
      <c r="S126" s="149"/>
      <c r="T126" s="150"/>
      <c r="U126" s="149"/>
      <c r="V126" s="153"/>
      <c r="W126" s="152"/>
      <c r="X126" s="152"/>
      <c r="Y126" s="152"/>
      <c r="Z126" s="152"/>
      <c r="AA126" s="152"/>
      <c r="AB126" s="152"/>
      <c r="AC126" s="152"/>
      <c r="AD126" s="152"/>
      <c r="AE126" s="152" t="s">
        <v>87</v>
      </c>
      <c r="AF126" s="152">
        <v>0</v>
      </c>
      <c r="AG126" s="152"/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>
      <c r="A127" s="143"/>
      <c r="B127" s="144"/>
      <c r="C127" s="154" t="s">
        <v>201</v>
      </c>
      <c r="D127" s="155"/>
      <c r="E127" s="156">
        <v>4</v>
      </c>
      <c r="F127" s="148"/>
      <c r="G127" s="148"/>
      <c r="H127" s="148"/>
      <c r="I127" s="148"/>
      <c r="J127" s="148"/>
      <c r="K127" s="148"/>
      <c r="L127" s="148"/>
      <c r="M127" s="148"/>
      <c r="N127" s="149"/>
      <c r="O127" s="149"/>
      <c r="P127" s="149"/>
      <c r="Q127" s="149"/>
      <c r="R127" s="149"/>
      <c r="S127" s="149"/>
      <c r="T127" s="150"/>
      <c r="U127" s="149"/>
      <c r="V127" s="153"/>
      <c r="W127" s="152"/>
      <c r="X127" s="152"/>
      <c r="Y127" s="152"/>
      <c r="Z127" s="152"/>
      <c r="AA127" s="152"/>
      <c r="AB127" s="152"/>
      <c r="AC127" s="152"/>
      <c r="AD127" s="152"/>
      <c r="AE127" s="152" t="s">
        <v>87</v>
      </c>
      <c r="AF127" s="152">
        <v>0</v>
      </c>
      <c r="AG127" s="152"/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ht="22.5" outlineLevel="1">
      <c r="A128" s="143">
        <v>24</v>
      </c>
      <c r="B128" s="144" t="s">
        <v>202</v>
      </c>
      <c r="C128" s="145" t="s">
        <v>203</v>
      </c>
      <c r="D128" s="146" t="s">
        <v>85</v>
      </c>
      <c r="E128" s="147">
        <v>360.74</v>
      </c>
      <c r="F128" s="128"/>
      <c r="G128" s="148">
        <f t="shared" si="6"/>
        <v>0</v>
      </c>
      <c r="H128" s="148">
        <v>193.05</v>
      </c>
      <c r="I128" s="148">
        <f>ROUND(E128*H128,2)</f>
        <v>69640.86</v>
      </c>
      <c r="J128" s="148">
        <v>304.95</v>
      </c>
      <c r="K128" s="148">
        <f>ROUND(E128*J128,2)</f>
        <v>110007.66</v>
      </c>
      <c r="L128" s="148">
        <v>21</v>
      </c>
      <c r="M128" s="148">
        <f>G128*(1+L128/100)</f>
        <v>0</v>
      </c>
      <c r="N128" s="149">
        <v>0</v>
      </c>
      <c r="O128" s="149">
        <f>ROUND(E128*N128,5)</f>
        <v>0</v>
      </c>
      <c r="P128" s="149">
        <v>0</v>
      </c>
      <c r="Q128" s="149">
        <f>ROUND(E128*P128,5)</f>
        <v>0</v>
      </c>
      <c r="R128" s="149"/>
      <c r="S128" s="149"/>
      <c r="T128" s="150">
        <v>0.91459999999999997</v>
      </c>
      <c r="U128" s="149">
        <f>ROUND(E128*T128,2)</f>
        <v>329.93</v>
      </c>
      <c r="V128" s="153" t="s">
        <v>457</v>
      </c>
      <c r="W128" s="152"/>
      <c r="X128" s="152"/>
      <c r="Y128" s="152"/>
      <c r="Z128" s="152"/>
      <c r="AA128" s="152"/>
      <c r="AB128" s="152"/>
      <c r="AC128" s="152"/>
      <c r="AD128" s="152"/>
      <c r="AE128" s="152" t="s">
        <v>86</v>
      </c>
      <c r="AF128" s="152"/>
      <c r="AG128" s="152"/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>
      <c r="A129" s="143"/>
      <c r="B129" s="144"/>
      <c r="C129" s="154" t="s">
        <v>174</v>
      </c>
      <c r="D129" s="155"/>
      <c r="E129" s="156">
        <v>7.4</v>
      </c>
      <c r="F129" s="148"/>
      <c r="G129" s="148"/>
      <c r="H129" s="148"/>
      <c r="I129" s="148"/>
      <c r="J129" s="148"/>
      <c r="K129" s="148"/>
      <c r="L129" s="148"/>
      <c r="M129" s="148"/>
      <c r="N129" s="149"/>
      <c r="O129" s="149"/>
      <c r="P129" s="149"/>
      <c r="Q129" s="149"/>
      <c r="R129" s="149"/>
      <c r="S129" s="149"/>
      <c r="T129" s="150"/>
      <c r="U129" s="149"/>
      <c r="V129" s="153"/>
      <c r="W129" s="152"/>
      <c r="X129" s="152"/>
      <c r="Y129" s="152"/>
      <c r="Z129" s="152"/>
      <c r="AA129" s="152"/>
      <c r="AB129" s="152"/>
      <c r="AC129" s="152"/>
      <c r="AD129" s="152"/>
      <c r="AE129" s="152" t="s">
        <v>87</v>
      </c>
      <c r="AF129" s="152">
        <v>0</v>
      </c>
      <c r="AG129" s="152"/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>
      <c r="A130" s="143"/>
      <c r="B130" s="144"/>
      <c r="C130" s="154" t="s">
        <v>175</v>
      </c>
      <c r="D130" s="155"/>
      <c r="E130" s="156">
        <v>11.31</v>
      </c>
      <c r="F130" s="148"/>
      <c r="G130" s="148"/>
      <c r="H130" s="148"/>
      <c r="I130" s="148"/>
      <c r="J130" s="148"/>
      <c r="K130" s="148"/>
      <c r="L130" s="148"/>
      <c r="M130" s="148"/>
      <c r="N130" s="149"/>
      <c r="O130" s="149"/>
      <c r="P130" s="149"/>
      <c r="Q130" s="149"/>
      <c r="R130" s="149"/>
      <c r="S130" s="149"/>
      <c r="T130" s="150"/>
      <c r="U130" s="149"/>
      <c r="V130" s="153"/>
      <c r="W130" s="152"/>
      <c r="X130" s="152"/>
      <c r="Y130" s="152"/>
      <c r="Z130" s="152"/>
      <c r="AA130" s="152"/>
      <c r="AB130" s="152"/>
      <c r="AC130" s="152"/>
      <c r="AD130" s="152"/>
      <c r="AE130" s="152" t="s">
        <v>87</v>
      </c>
      <c r="AF130" s="152">
        <v>0</v>
      </c>
      <c r="AG130" s="152"/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>
      <c r="A131" s="143"/>
      <c r="B131" s="144"/>
      <c r="C131" s="154" t="s">
        <v>176</v>
      </c>
      <c r="D131" s="155"/>
      <c r="E131" s="156">
        <v>287.63</v>
      </c>
      <c r="F131" s="148"/>
      <c r="G131" s="148"/>
      <c r="H131" s="148"/>
      <c r="I131" s="148"/>
      <c r="J131" s="148"/>
      <c r="K131" s="148"/>
      <c r="L131" s="148"/>
      <c r="M131" s="148"/>
      <c r="N131" s="149"/>
      <c r="O131" s="149"/>
      <c r="P131" s="149"/>
      <c r="Q131" s="149"/>
      <c r="R131" s="149"/>
      <c r="S131" s="149"/>
      <c r="T131" s="150"/>
      <c r="U131" s="149"/>
      <c r="V131" s="153"/>
      <c r="W131" s="152"/>
      <c r="X131" s="152"/>
      <c r="Y131" s="152"/>
      <c r="Z131" s="152"/>
      <c r="AA131" s="152"/>
      <c r="AB131" s="152"/>
      <c r="AC131" s="152"/>
      <c r="AD131" s="152"/>
      <c r="AE131" s="152" t="s">
        <v>87</v>
      </c>
      <c r="AF131" s="152">
        <v>0</v>
      </c>
      <c r="AG131" s="152"/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1">
      <c r="A132" s="143"/>
      <c r="B132" s="144"/>
      <c r="C132" s="154" t="s">
        <v>177</v>
      </c>
      <c r="D132" s="155"/>
      <c r="E132" s="156">
        <v>3.01</v>
      </c>
      <c r="F132" s="148"/>
      <c r="G132" s="148"/>
      <c r="H132" s="148"/>
      <c r="I132" s="148"/>
      <c r="J132" s="148"/>
      <c r="K132" s="148"/>
      <c r="L132" s="148"/>
      <c r="M132" s="148"/>
      <c r="N132" s="149"/>
      <c r="O132" s="149"/>
      <c r="P132" s="149"/>
      <c r="Q132" s="149"/>
      <c r="R132" s="149"/>
      <c r="S132" s="149"/>
      <c r="T132" s="150"/>
      <c r="U132" s="149"/>
      <c r="V132" s="153"/>
      <c r="W132" s="152"/>
      <c r="X132" s="152"/>
      <c r="Y132" s="152"/>
      <c r="Z132" s="152"/>
      <c r="AA132" s="152"/>
      <c r="AB132" s="152"/>
      <c r="AC132" s="152"/>
      <c r="AD132" s="152"/>
      <c r="AE132" s="152" t="s">
        <v>87</v>
      </c>
      <c r="AF132" s="152">
        <v>0</v>
      </c>
      <c r="AG132" s="152"/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>
      <c r="A133" s="143"/>
      <c r="B133" s="144"/>
      <c r="C133" s="154" t="s">
        <v>178</v>
      </c>
      <c r="D133" s="155"/>
      <c r="E133" s="156">
        <v>50.4</v>
      </c>
      <c r="F133" s="148"/>
      <c r="G133" s="148"/>
      <c r="H133" s="148"/>
      <c r="I133" s="148"/>
      <c r="J133" s="148"/>
      <c r="K133" s="148"/>
      <c r="L133" s="148"/>
      <c r="M133" s="148"/>
      <c r="N133" s="149"/>
      <c r="O133" s="149"/>
      <c r="P133" s="149"/>
      <c r="Q133" s="149"/>
      <c r="R133" s="149"/>
      <c r="S133" s="149"/>
      <c r="T133" s="150"/>
      <c r="U133" s="149"/>
      <c r="V133" s="153"/>
      <c r="W133" s="152"/>
      <c r="X133" s="152"/>
      <c r="Y133" s="152"/>
      <c r="Z133" s="152"/>
      <c r="AA133" s="152"/>
      <c r="AB133" s="152"/>
      <c r="AC133" s="152"/>
      <c r="AD133" s="152"/>
      <c r="AE133" s="152" t="s">
        <v>87</v>
      </c>
      <c r="AF133" s="152">
        <v>0</v>
      </c>
      <c r="AG133" s="152"/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>
      <c r="A134" s="143"/>
      <c r="B134" s="144"/>
      <c r="C134" s="154" t="s">
        <v>179</v>
      </c>
      <c r="D134" s="155"/>
      <c r="E134" s="156">
        <v>0.99</v>
      </c>
      <c r="F134" s="148"/>
      <c r="G134" s="148"/>
      <c r="H134" s="148"/>
      <c r="I134" s="148"/>
      <c r="J134" s="148"/>
      <c r="K134" s="148"/>
      <c r="L134" s="148"/>
      <c r="M134" s="148"/>
      <c r="N134" s="149"/>
      <c r="O134" s="149"/>
      <c r="P134" s="149"/>
      <c r="Q134" s="149"/>
      <c r="R134" s="149"/>
      <c r="S134" s="149"/>
      <c r="T134" s="150"/>
      <c r="U134" s="149"/>
      <c r="V134" s="153"/>
      <c r="W134" s="152"/>
      <c r="X134" s="152"/>
      <c r="Y134" s="152"/>
      <c r="Z134" s="152"/>
      <c r="AA134" s="152"/>
      <c r="AB134" s="152"/>
      <c r="AC134" s="152"/>
      <c r="AD134" s="152"/>
      <c r="AE134" s="152" t="s">
        <v>87</v>
      </c>
      <c r="AF134" s="152">
        <v>0</v>
      </c>
      <c r="AG134" s="152"/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ht="22.5" outlineLevel="1">
      <c r="A135" s="143">
        <v>25</v>
      </c>
      <c r="B135" s="144" t="s">
        <v>204</v>
      </c>
      <c r="C135" s="145" t="s">
        <v>205</v>
      </c>
      <c r="D135" s="146" t="s">
        <v>85</v>
      </c>
      <c r="E135" s="147">
        <v>378.77699999999999</v>
      </c>
      <c r="F135" s="128"/>
      <c r="G135" s="148">
        <f t="shared" si="6"/>
        <v>0</v>
      </c>
      <c r="H135" s="148">
        <v>227</v>
      </c>
      <c r="I135" s="148">
        <f>ROUND(E135*H135,2)</f>
        <v>85982.38</v>
      </c>
      <c r="J135" s="148">
        <v>0</v>
      </c>
      <c r="K135" s="148">
        <f>ROUND(E135*J135,2)</f>
        <v>0</v>
      </c>
      <c r="L135" s="148">
        <v>21</v>
      </c>
      <c r="M135" s="148">
        <f>G135*(1+L135/100)</f>
        <v>0</v>
      </c>
      <c r="N135" s="149">
        <v>1.8500000000000001E-3</v>
      </c>
      <c r="O135" s="149">
        <f>ROUND(E135*N135,5)</f>
        <v>0.70074000000000003</v>
      </c>
      <c r="P135" s="149">
        <v>0</v>
      </c>
      <c r="Q135" s="149">
        <f>ROUND(E135*P135,5)</f>
        <v>0</v>
      </c>
      <c r="R135" s="149"/>
      <c r="S135" s="149"/>
      <c r="T135" s="150">
        <v>0</v>
      </c>
      <c r="U135" s="149">
        <f>ROUND(E135*T135,2)</f>
        <v>0</v>
      </c>
      <c r="V135" s="153" t="s">
        <v>457</v>
      </c>
      <c r="W135" s="152"/>
      <c r="X135" s="152"/>
      <c r="Y135" s="152"/>
      <c r="Z135" s="152"/>
      <c r="AA135" s="152"/>
      <c r="AB135" s="152"/>
      <c r="AC135" s="152"/>
      <c r="AD135" s="152"/>
      <c r="AE135" s="152" t="s">
        <v>206</v>
      </c>
      <c r="AF135" s="152"/>
      <c r="AG135" s="152"/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>
      <c r="A136" s="143"/>
      <c r="B136" s="144"/>
      <c r="C136" s="154" t="s">
        <v>207</v>
      </c>
      <c r="D136" s="155"/>
      <c r="E136" s="156">
        <v>7.77</v>
      </c>
      <c r="F136" s="148"/>
      <c r="G136" s="148"/>
      <c r="H136" s="148"/>
      <c r="I136" s="148"/>
      <c r="J136" s="148"/>
      <c r="K136" s="148"/>
      <c r="L136" s="148"/>
      <c r="M136" s="148"/>
      <c r="N136" s="149"/>
      <c r="O136" s="149"/>
      <c r="P136" s="149"/>
      <c r="Q136" s="149"/>
      <c r="R136" s="149"/>
      <c r="S136" s="149"/>
      <c r="T136" s="150"/>
      <c r="U136" s="149"/>
      <c r="V136" s="153"/>
      <c r="W136" s="152"/>
      <c r="X136" s="152"/>
      <c r="Y136" s="152"/>
      <c r="Z136" s="152"/>
      <c r="AA136" s="152"/>
      <c r="AB136" s="152"/>
      <c r="AC136" s="152"/>
      <c r="AD136" s="152"/>
      <c r="AE136" s="152" t="s">
        <v>87</v>
      </c>
      <c r="AF136" s="152">
        <v>0</v>
      </c>
      <c r="AG136" s="152"/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>
      <c r="A137" s="143"/>
      <c r="B137" s="144"/>
      <c r="C137" s="154" t="s">
        <v>208</v>
      </c>
      <c r="D137" s="155"/>
      <c r="E137" s="156">
        <v>11.875500000000001</v>
      </c>
      <c r="F137" s="148"/>
      <c r="G137" s="148"/>
      <c r="H137" s="148"/>
      <c r="I137" s="148"/>
      <c r="J137" s="148"/>
      <c r="K137" s="148"/>
      <c r="L137" s="148"/>
      <c r="M137" s="148"/>
      <c r="N137" s="149"/>
      <c r="O137" s="149"/>
      <c r="P137" s="149"/>
      <c r="Q137" s="149"/>
      <c r="R137" s="149"/>
      <c r="S137" s="149"/>
      <c r="T137" s="150"/>
      <c r="U137" s="149"/>
      <c r="V137" s="153"/>
      <c r="W137" s="152"/>
      <c r="X137" s="152"/>
      <c r="Y137" s="152"/>
      <c r="Z137" s="152"/>
      <c r="AA137" s="152"/>
      <c r="AB137" s="152"/>
      <c r="AC137" s="152"/>
      <c r="AD137" s="152"/>
      <c r="AE137" s="152" t="s">
        <v>87</v>
      </c>
      <c r="AF137" s="152">
        <v>0</v>
      </c>
      <c r="AG137" s="152"/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>
      <c r="A138" s="143"/>
      <c r="B138" s="144"/>
      <c r="C138" s="154" t="s">
        <v>209</v>
      </c>
      <c r="D138" s="155"/>
      <c r="E138" s="156">
        <v>302.01150000000001</v>
      </c>
      <c r="F138" s="148"/>
      <c r="G138" s="148"/>
      <c r="H138" s="148"/>
      <c r="I138" s="148"/>
      <c r="J138" s="148"/>
      <c r="K138" s="148"/>
      <c r="L138" s="148"/>
      <c r="M138" s="148"/>
      <c r="N138" s="149"/>
      <c r="O138" s="149"/>
      <c r="P138" s="149"/>
      <c r="Q138" s="149"/>
      <c r="R138" s="149"/>
      <c r="S138" s="149"/>
      <c r="T138" s="150"/>
      <c r="U138" s="149"/>
      <c r="V138" s="153"/>
      <c r="W138" s="152"/>
      <c r="X138" s="152"/>
      <c r="Y138" s="152"/>
      <c r="Z138" s="152"/>
      <c r="AA138" s="152"/>
      <c r="AB138" s="152"/>
      <c r="AC138" s="152"/>
      <c r="AD138" s="152"/>
      <c r="AE138" s="152" t="s">
        <v>87</v>
      </c>
      <c r="AF138" s="152">
        <v>0</v>
      </c>
      <c r="AG138" s="152"/>
      <c r="AH138" s="152"/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>
      <c r="A139" s="143"/>
      <c r="B139" s="144"/>
      <c r="C139" s="154" t="s">
        <v>210</v>
      </c>
      <c r="D139" s="155"/>
      <c r="E139" s="156">
        <v>3.1604999999999999</v>
      </c>
      <c r="F139" s="148"/>
      <c r="G139" s="148"/>
      <c r="H139" s="148"/>
      <c r="I139" s="148"/>
      <c r="J139" s="148"/>
      <c r="K139" s="148"/>
      <c r="L139" s="148"/>
      <c r="M139" s="148"/>
      <c r="N139" s="149"/>
      <c r="O139" s="149"/>
      <c r="P139" s="149"/>
      <c r="Q139" s="149"/>
      <c r="R139" s="149"/>
      <c r="S139" s="149"/>
      <c r="T139" s="150"/>
      <c r="U139" s="149"/>
      <c r="V139" s="153"/>
      <c r="W139" s="152"/>
      <c r="X139" s="152"/>
      <c r="Y139" s="152"/>
      <c r="Z139" s="152"/>
      <c r="AA139" s="152"/>
      <c r="AB139" s="152"/>
      <c r="AC139" s="152"/>
      <c r="AD139" s="152"/>
      <c r="AE139" s="152" t="s">
        <v>87</v>
      </c>
      <c r="AF139" s="152">
        <v>0</v>
      </c>
      <c r="AG139" s="152"/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1">
      <c r="A140" s="143"/>
      <c r="B140" s="144"/>
      <c r="C140" s="154" t="s">
        <v>211</v>
      </c>
      <c r="D140" s="155"/>
      <c r="E140" s="156">
        <v>52.92</v>
      </c>
      <c r="F140" s="148"/>
      <c r="G140" s="148"/>
      <c r="H140" s="148"/>
      <c r="I140" s="148"/>
      <c r="J140" s="148"/>
      <c r="K140" s="148"/>
      <c r="L140" s="148"/>
      <c r="M140" s="148"/>
      <c r="N140" s="149"/>
      <c r="O140" s="149"/>
      <c r="P140" s="149"/>
      <c r="Q140" s="149"/>
      <c r="R140" s="149"/>
      <c r="S140" s="149"/>
      <c r="T140" s="150"/>
      <c r="U140" s="149"/>
      <c r="V140" s="153"/>
      <c r="W140" s="152"/>
      <c r="X140" s="152"/>
      <c r="Y140" s="152"/>
      <c r="Z140" s="152"/>
      <c r="AA140" s="152"/>
      <c r="AB140" s="152"/>
      <c r="AC140" s="152"/>
      <c r="AD140" s="152"/>
      <c r="AE140" s="152" t="s">
        <v>87</v>
      </c>
      <c r="AF140" s="152">
        <v>0</v>
      </c>
      <c r="AG140" s="152"/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1">
      <c r="A141" s="143"/>
      <c r="B141" s="144"/>
      <c r="C141" s="154" t="s">
        <v>212</v>
      </c>
      <c r="D141" s="155"/>
      <c r="E141" s="156">
        <v>1.0395000000000001</v>
      </c>
      <c r="F141" s="148"/>
      <c r="G141" s="148"/>
      <c r="H141" s="148"/>
      <c r="I141" s="148"/>
      <c r="J141" s="148"/>
      <c r="K141" s="148"/>
      <c r="L141" s="148"/>
      <c r="M141" s="148"/>
      <c r="N141" s="149"/>
      <c r="O141" s="149"/>
      <c r="P141" s="149"/>
      <c r="Q141" s="149"/>
      <c r="R141" s="149"/>
      <c r="S141" s="149"/>
      <c r="T141" s="150"/>
      <c r="U141" s="149"/>
      <c r="V141" s="153"/>
      <c r="W141" s="152"/>
      <c r="X141" s="152"/>
      <c r="Y141" s="152"/>
      <c r="Z141" s="152"/>
      <c r="AA141" s="152"/>
      <c r="AB141" s="152"/>
      <c r="AC141" s="152"/>
      <c r="AD141" s="152"/>
      <c r="AE141" s="152" t="s">
        <v>87</v>
      </c>
      <c r="AF141" s="152">
        <v>0</v>
      </c>
      <c r="AG141" s="152"/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outlineLevel="1">
      <c r="A142" s="143">
        <v>26</v>
      </c>
      <c r="B142" s="144" t="s">
        <v>213</v>
      </c>
      <c r="C142" s="145" t="s">
        <v>214</v>
      </c>
      <c r="D142" s="146" t="s">
        <v>85</v>
      </c>
      <c r="E142" s="147">
        <v>378.77699999999999</v>
      </c>
      <c r="F142" s="128"/>
      <c r="G142" s="148">
        <f t="shared" si="6"/>
        <v>0</v>
      </c>
      <c r="H142" s="148">
        <v>32.200000000000003</v>
      </c>
      <c r="I142" s="148">
        <f>ROUND(E142*H142,2)</f>
        <v>12196.62</v>
      </c>
      <c r="J142" s="148">
        <v>0</v>
      </c>
      <c r="K142" s="148">
        <f>ROUND(E142*J142,2)</f>
        <v>0</v>
      </c>
      <c r="L142" s="148">
        <v>21</v>
      </c>
      <c r="M142" s="148">
        <f>G142*(1+L142/100)</f>
        <v>0</v>
      </c>
      <c r="N142" s="149">
        <v>2.9999999999999997E-4</v>
      </c>
      <c r="O142" s="149">
        <f>ROUND(E142*N142,5)</f>
        <v>0.11362999999999999</v>
      </c>
      <c r="P142" s="149">
        <v>0</v>
      </c>
      <c r="Q142" s="149">
        <f>ROUND(E142*P142,5)</f>
        <v>0</v>
      </c>
      <c r="R142" s="149"/>
      <c r="S142" s="149"/>
      <c r="T142" s="150">
        <v>0</v>
      </c>
      <c r="U142" s="149">
        <f>ROUND(E142*T142,2)</f>
        <v>0</v>
      </c>
      <c r="V142" s="153" t="s">
        <v>457</v>
      </c>
      <c r="W142" s="152"/>
      <c r="X142" s="152"/>
      <c r="Y142" s="152"/>
      <c r="Z142" s="152"/>
      <c r="AA142" s="152"/>
      <c r="AB142" s="152"/>
      <c r="AC142" s="152"/>
      <c r="AD142" s="152"/>
      <c r="AE142" s="152" t="s">
        <v>206</v>
      </c>
      <c r="AF142" s="152"/>
      <c r="AG142" s="152"/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>
      <c r="A143" s="143"/>
      <c r="B143" s="144"/>
      <c r="C143" s="154" t="s">
        <v>207</v>
      </c>
      <c r="D143" s="155"/>
      <c r="E143" s="156">
        <v>7.77</v>
      </c>
      <c r="F143" s="148"/>
      <c r="G143" s="148"/>
      <c r="H143" s="148"/>
      <c r="I143" s="148"/>
      <c r="J143" s="148"/>
      <c r="K143" s="148"/>
      <c r="L143" s="148"/>
      <c r="M143" s="148"/>
      <c r="N143" s="149"/>
      <c r="O143" s="149"/>
      <c r="P143" s="149"/>
      <c r="Q143" s="149"/>
      <c r="R143" s="149"/>
      <c r="S143" s="149"/>
      <c r="T143" s="150"/>
      <c r="U143" s="149"/>
      <c r="V143" s="153"/>
      <c r="W143" s="152"/>
      <c r="X143" s="152"/>
      <c r="Y143" s="152"/>
      <c r="Z143" s="152"/>
      <c r="AA143" s="152"/>
      <c r="AB143" s="152"/>
      <c r="AC143" s="152"/>
      <c r="AD143" s="152"/>
      <c r="AE143" s="152" t="s">
        <v>87</v>
      </c>
      <c r="AF143" s="152">
        <v>0</v>
      </c>
      <c r="AG143" s="152"/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1">
      <c r="A144" s="143"/>
      <c r="B144" s="144"/>
      <c r="C144" s="154" t="s">
        <v>208</v>
      </c>
      <c r="D144" s="155"/>
      <c r="E144" s="156">
        <v>11.875500000000001</v>
      </c>
      <c r="F144" s="148"/>
      <c r="G144" s="148"/>
      <c r="H144" s="148"/>
      <c r="I144" s="148"/>
      <c r="J144" s="148"/>
      <c r="K144" s="148"/>
      <c r="L144" s="148"/>
      <c r="M144" s="148"/>
      <c r="N144" s="149"/>
      <c r="O144" s="149"/>
      <c r="P144" s="149"/>
      <c r="Q144" s="149"/>
      <c r="R144" s="149"/>
      <c r="S144" s="149"/>
      <c r="T144" s="150"/>
      <c r="U144" s="149"/>
      <c r="V144" s="153"/>
      <c r="W144" s="152"/>
      <c r="X144" s="152"/>
      <c r="Y144" s="152"/>
      <c r="Z144" s="152"/>
      <c r="AA144" s="152"/>
      <c r="AB144" s="152"/>
      <c r="AC144" s="152"/>
      <c r="AD144" s="152"/>
      <c r="AE144" s="152" t="s">
        <v>87</v>
      </c>
      <c r="AF144" s="152">
        <v>0</v>
      </c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>
      <c r="A145" s="143"/>
      <c r="B145" s="144"/>
      <c r="C145" s="154" t="s">
        <v>209</v>
      </c>
      <c r="D145" s="155"/>
      <c r="E145" s="156">
        <v>302.01150000000001</v>
      </c>
      <c r="F145" s="148"/>
      <c r="G145" s="148"/>
      <c r="H145" s="148"/>
      <c r="I145" s="148"/>
      <c r="J145" s="148"/>
      <c r="K145" s="148"/>
      <c r="L145" s="148"/>
      <c r="M145" s="148"/>
      <c r="N145" s="149"/>
      <c r="O145" s="149"/>
      <c r="P145" s="149"/>
      <c r="Q145" s="149"/>
      <c r="R145" s="149"/>
      <c r="S145" s="149"/>
      <c r="T145" s="150"/>
      <c r="U145" s="149"/>
      <c r="V145" s="153"/>
      <c r="W145" s="152"/>
      <c r="X145" s="152"/>
      <c r="Y145" s="152"/>
      <c r="Z145" s="152"/>
      <c r="AA145" s="152"/>
      <c r="AB145" s="152"/>
      <c r="AC145" s="152"/>
      <c r="AD145" s="152"/>
      <c r="AE145" s="152" t="s">
        <v>87</v>
      </c>
      <c r="AF145" s="152">
        <v>0</v>
      </c>
      <c r="AG145" s="152"/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>
      <c r="A146" s="143"/>
      <c r="B146" s="144"/>
      <c r="C146" s="154" t="s">
        <v>210</v>
      </c>
      <c r="D146" s="155"/>
      <c r="E146" s="156">
        <v>3.1604999999999999</v>
      </c>
      <c r="F146" s="148"/>
      <c r="G146" s="148"/>
      <c r="H146" s="148"/>
      <c r="I146" s="148"/>
      <c r="J146" s="148"/>
      <c r="K146" s="148"/>
      <c r="L146" s="148"/>
      <c r="M146" s="148"/>
      <c r="N146" s="149"/>
      <c r="O146" s="149"/>
      <c r="P146" s="149"/>
      <c r="Q146" s="149"/>
      <c r="R146" s="149"/>
      <c r="S146" s="149"/>
      <c r="T146" s="150"/>
      <c r="U146" s="149"/>
      <c r="V146" s="153"/>
      <c r="W146" s="152"/>
      <c r="X146" s="152"/>
      <c r="Y146" s="152"/>
      <c r="Z146" s="152"/>
      <c r="AA146" s="152"/>
      <c r="AB146" s="152"/>
      <c r="AC146" s="152"/>
      <c r="AD146" s="152"/>
      <c r="AE146" s="152" t="s">
        <v>87</v>
      </c>
      <c r="AF146" s="152">
        <v>0</v>
      </c>
      <c r="AG146" s="152"/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>
      <c r="A147" s="143"/>
      <c r="B147" s="144"/>
      <c r="C147" s="154" t="s">
        <v>211</v>
      </c>
      <c r="D147" s="155"/>
      <c r="E147" s="156">
        <v>52.92</v>
      </c>
      <c r="F147" s="148"/>
      <c r="G147" s="148"/>
      <c r="H147" s="148"/>
      <c r="I147" s="148"/>
      <c r="J147" s="148"/>
      <c r="K147" s="148"/>
      <c r="L147" s="148"/>
      <c r="M147" s="148"/>
      <c r="N147" s="149"/>
      <c r="O147" s="149"/>
      <c r="P147" s="149"/>
      <c r="Q147" s="149"/>
      <c r="R147" s="149"/>
      <c r="S147" s="149"/>
      <c r="T147" s="150"/>
      <c r="U147" s="149"/>
      <c r="V147" s="153"/>
      <c r="W147" s="152"/>
      <c r="X147" s="152"/>
      <c r="Y147" s="152"/>
      <c r="Z147" s="152"/>
      <c r="AA147" s="152"/>
      <c r="AB147" s="152"/>
      <c r="AC147" s="152"/>
      <c r="AD147" s="152"/>
      <c r="AE147" s="152" t="s">
        <v>87</v>
      </c>
      <c r="AF147" s="152">
        <v>0</v>
      </c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>
      <c r="A148" s="143"/>
      <c r="B148" s="144"/>
      <c r="C148" s="154" t="s">
        <v>212</v>
      </c>
      <c r="D148" s="155"/>
      <c r="E148" s="156">
        <v>1.0395000000000001</v>
      </c>
      <c r="F148" s="148"/>
      <c r="G148" s="148"/>
      <c r="H148" s="148"/>
      <c r="I148" s="148"/>
      <c r="J148" s="148"/>
      <c r="K148" s="148"/>
      <c r="L148" s="148"/>
      <c r="M148" s="148"/>
      <c r="N148" s="149"/>
      <c r="O148" s="149"/>
      <c r="P148" s="149"/>
      <c r="Q148" s="149"/>
      <c r="R148" s="149"/>
      <c r="S148" s="149"/>
      <c r="T148" s="150"/>
      <c r="U148" s="149"/>
      <c r="V148" s="153"/>
      <c r="W148" s="152"/>
      <c r="X148" s="152"/>
      <c r="Y148" s="152"/>
      <c r="Z148" s="152"/>
      <c r="AA148" s="152"/>
      <c r="AB148" s="152"/>
      <c r="AC148" s="152"/>
      <c r="AD148" s="152"/>
      <c r="AE148" s="152" t="s">
        <v>87</v>
      </c>
      <c r="AF148" s="152">
        <v>0</v>
      </c>
      <c r="AG148" s="152"/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>
      <c r="A149" s="143">
        <v>27</v>
      </c>
      <c r="B149" s="144" t="s">
        <v>215</v>
      </c>
      <c r="C149" s="145" t="s">
        <v>216</v>
      </c>
      <c r="D149" s="146" t="s">
        <v>111</v>
      </c>
      <c r="E149" s="147">
        <v>92.295000000000002</v>
      </c>
      <c r="F149" s="128"/>
      <c r="G149" s="148">
        <f t="shared" si="6"/>
        <v>0</v>
      </c>
      <c r="H149" s="148">
        <v>128</v>
      </c>
      <c r="I149" s="148">
        <f>ROUND(E149*H149,2)</f>
        <v>11813.76</v>
      </c>
      <c r="J149" s="148">
        <v>83.5</v>
      </c>
      <c r="K149" s="148">
        <f>ROUND(E149*J149,2)</f>
        <v>7706.63</v>
      </c>
      <c r="L149" s="148">
        <v>21</v>
      </c>
      <c r="M149" s="148">
        <f>G149*(1+L149/100)</f>
        <v>0</v>
      </c>
      <c r="N149" s="149">
        <v>1.8400000000000001E-3</v>
      </c>
      <c r="O149" s="149">
        <f>ROUND(E149*N149,5)</f>
        <v>0.16982</v>
      </c>
      <c r="P149" s="149">
        <v>0</v>
      </c>
      <c r="Q149" s="149">
        <f>ROUND(E149*P149,5)</f>
        <v>0</v>
      </c>
      <c r="R149" s="149"/>
      <c r="S149" s="149"/>
      <c r="T149" s="150">
        <v>0.252</v>
      </c>
      <c r="U149" s="149">
        <f>ROUND(E149*T149,2)</f>
        <v>23.26</v>
      </c>
      <c r="V149" s="153" t="s">
        <v>457</v>
      </c>
      <c r="W149" s="152"/>
      <c r="X149" s="152"/>
      <c r="Y149" s="152"/>
      <c r="Z149" s="152"/>
      <c r="AA149" s="152"/>
      <c r="AB149" s="152"/>
      <c r="AC149" s="152"/>
      <c r="AD149" s="152"/>
      <c r="AE149" s="152" t="s">
        <v>86</v>
      </c>
      <c r="AF149" s="152"/>
      <c r="AG149" s="152"/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>
      <c r="A150" s="143"/>
      <c r="B150" s="144"/>
      <c r="C150" s="255" t="s">
        <v>478</v>
      </c>
      <c r="D150" s="256"/>
      <c r="E150" s="256"/>
      <c r="F150" s="256"/>
      <c r="G150" s="256"/>
      <c r="H150" s="256"/>
      <c r="I150" s="256"/>
      <c r="J150" s="256"/>
      <c r="K150" s="256"/>
      <c r="L150" s="256"/>
      <c r="M150" s="256"/>
      <c r="N150" s="256"/>
      <c r="O150" s="256"/>
      <c r="P150" s="256"/>
      <c r="Q150" s="256"/>
      <c r="R150" s="256"/>
      <c r="S150" s="256"/>
      <c r="T150" s="256"/>
      <c r="U150" s="256"/>
      <c r="V150" s="257"/>
      <c r="W150" s="152"/>
      <c r="X150" s="152"/>
      <c r="Y150" s="152"/>
      <c r="Z150" s="152"/>
      <c r="AA150" s="152"/>
      <c r="AB150" s="152"/>
      <c r="AC150" s="152"/>
      <c r="AD150" s="152"/>
      <c r="AE150" s="152"/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>
      <c r="A151" s="143"/>
      <c r="B151" s="144"/>
      <c r="C151" s="154" t="s">
        <v>217</v>
      </c>
      <c r="D151" s="155"/>
      <c r="E151" s="156">
        <v>92.295000000000002</v>
      </c>
      <c r="F151" s="148"/>
      <c r="G151" s="148"/>
      <c r="H151" s="148"/>
      <c r="I151" s="148"/>
      <c r="J151" s="148"/>
      <c r="K151" s="148"/>
      <c r="L151" s="148"/>
      <c r="M151" s="148"/>
      <c r="N151" s="149"/>
      <c r="O151" s="149"/>
      <c r="P151" s="149"/>
      <c r="Q151" s="149"/>
      <c r="R151" s="149"/>
      <c r="S151" s="149"/>
      <c r="T151" s="150"/>
      <c r="U151" s="149"/>
      <c r="V151" s="153"/>
      <c r="W151" s="152"/>
      <c r="X151" s="152"/>
      <c r="Y151" s="152"/>
      <c r="Z151" s="152"/>
      <c r="AA151" s="152"/>
      <c r="AB151" s="152"/>
      <c r="AC151" s="152"/>
      <c r="AD151" s="152"/>
      <c r="AE151" s="152" t="s">
        <v>87</v>
      </c>
      <c r="AF151" s="152">
        <v>0</v>
      </c>
      <c r="AG151" s="152"/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>
      <c r="A152" s="143">
        <v>28</v>
      </c>
      <c r="B152" s="144" t="s">
        <v>218</v>
      </c>
      <c r="C152" s="145" t="s">
        <v>219</v>
      </c>
      <c r="D152" s="146" t="s">
        <v>220</v>
      </c>
      <c r="E152" s="147">
        <v>1.2173</v>
      </c>
      <c r="F152" s="128"/>
      <c r="G152" s="148">
        <f t="shared" si="6"/>
        <v>0</v>
      </c>
      <c r="H152" s="148">
        <v>0</v>
      </c>
      <c r="I152" s="148">
        <f>ROUND(E152*H152,2)</f>
        <v>0</v>
      </c>
      <c r="J152" s="148">
        <v>927</v>
      </c>
      <c r="K152" s="148">
        <f>ROUND(E152*J152,2)</f>
        <v>1128.44</v>
      </c>
      <c r="L152" s="148">
        <v>21</v>
      </c>
      <c r="M152" s="148">
        <f>G152*(1+L152/100)</f>
        <v>0</v>
      </c>
      <c r="N152" s="149">
        <v>0</v>
      </c>
      <c r="O152" s="149">
        <f>ROUND(E152*N152,5)</f>
        <v>0</v>
      </c>
      <c r="P152" s="149">
        <v>0</v>
      </c>
      <c r="Q152" s="149">
        <f>ROUND(E152*P152,5)</f>
        <v>0</v>
      </c>
      <c r="R152" s="149"/>
      <c r="S152" s="149"/>
      <c r="T152" s="150">
        <v>1.6850000000000001</v>
      </c>
      <c r="U152" s="149">
        <f>ROUND(E152*T152,2)</f>
        <v>2.0499999999999998</v>
      </c>
      <c r="V152" s="153" t="s">
        <v>457</v>
      </c>
      <c r="W152" s="152"/>
      <c r="X152" s="152"/>
      <c r="Y152" s="152"/>
      <c r="Z152" s="152"/>
      <c r="AA152" s="152"/>
      <c r="AB152" s="152"/>
      <c r="AC152" s="152"/>
      <c r="AD152" s="152"/>
      <c r="AE152" s="152" t="s">
        <v>86</v>
      </c>
      <c r="AF152" s="152"/>
      <c r="AG152" s="152"/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>
      <c r="A153" s="143">
        <v>29</v>
      </c>
      <c r="B153" s="144" t="s">
        <v>221</v>
      </c>
      <c r="C153" s="145" t="s">
        <v>222</v>
      </c>
      <c r="D153" s="146" t="s">
        <v>199</v>
      </c>
      <c r="E153" s="147">
        <v>16</v>
      </c>
      <c r="F153" s="128"/>
      <c r="G153" s="148">
        <f t="shared" si="6"/>
        <v>0</v>
      </c>
      <c r="H153" s="148">
        <v>218.11</v>
      </c>
      <c r="I153" s="148">
        <f>ROUND(E153*H153,2)</f>
        <v>3489.76</v>
      </c>
      <c r="J153" s="148">
        <v>609.89</v>
      </c>
      <c r="K153" s="148">
        <f>ROUND(E153*J153,2)</f>
        <v>9758.24</v>
      </c>
      <c r="L153" s="148">
        <v>21</v>
      </c>
      <c r="M153" s="148">
        <f>G153*(1+L153/100)</f>
        <v>0</v>
      </c>
      <c r="N153" s="149">
        <v>4.4200000000000003E-3</v>
      </c>
      <c r="O153" s="149">
        <f>ROUND(E153*N153,5)</f>
        <v>7.0720000000000005E-2</v>
      </c>
      <c r="P153" s="149">
        <v>0</v>
      </c>
      <c r="Q153" s="149">
        <f>ROUND(E153*P153,5)</f>
        <v>0</v>
      </c>
      <c r="R153" s="149"/>
      <c r="S153" s="149"/>
      <c r="T153" s="150">
        <v>1.84</v>
      </c>
      <c r="U153" s="149">
        <f>ROUND(E153*T153,2)</f>
        <v>29.44</v>
      </c>
      <c r="V153" s="153" t="s">
        <v>457</v>
      </c>
      <c r="W153" s="152"/>
      <c r="X153" s="152"/>
      <c r="Y153" s="152"/>
      <c r="Z153" s="152"/>
      <c r="AA153" s="152"/>
      <c r="AB153" s="152"/>
      <c r="AC153" s="152"/>
      <c r="AD153" s="152"/>
      <c r="AE153" s="152" t="s">
        <v>86</v>
      </c>
      <c r="AF153" s="152"/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ht="24" customHeight="1" outlineLevel="1">
      <c r="A154" s="143"/>
      <c r="B154" s="144"/>
      <c r="C154" s="255" t="s">
        <v>479</v>
      </c>
      <c r="D154" s="256"/>
      <c r="E154" s="256"/>
      <c r="F154" s="256"/>
      <c r="G154" s="256"/>
      <c r="H154" s="256"/>
      <c r="I154" s="256"/>
      <c r="J154" s="256"/>
      <c r="K154" s="256"/>
      <c r="L154" s="256"/>
      <c r="M154" s="256"/>
      <c r="N154" s="256"/>
      <c r="O154" s="256"/>
      <c r="P154" s="256"/>
      <c r="Q154" s="256"/>
      <c r="R154" s="256"/>
      <c r="S154" s="256"/>
      <c r="T154" s="256"/>
      <c r="U154" s="256"/>
      <c r="V154" s="257"/>
      <c r="W154" s="152"/>
      <c r="X154" s="152"/>
      <c r="Y154" s="152"/>
      <c r="Z154" s="152"/>
      <c r="AA154" s="152"/>
      <c r="AB154" s="152"/>
      <c r="AC154" s="152"/>
      <c r="AD154" s="152"/>
      <c r="AE154" s="152"/>
      <c r="AF154" s="152"/>
      <c r="AG154" s="152"/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>
      <c r="A155" s="157" t="s">
        <v>82</v>
      </c>
      <c r="B155" s="158" t="s">
        <v>223</v>
      </c>
      <c r="C155" s="159" t="s">
        <v>224</v>
      </c>
      <c r="D155" s="160"/>
      <c r="E155" s="161"/>
      <c r="F155" s="162"/>
      <c r="G155" s="162">
        <f>SUMIF(AE156:AE167,"&lt;&gt;NOR",G156:G167)</f>
        <v>0</v>
      </c>
      <c r="H155" s="162">
        <f t="shared" ref="H155:U155" si="7">SUMIF(AF156:AF167,"&lt;&gt;NOR",H156:H167)</f>
        <v>3621</v>
      </c>
      <c r="I155" s="162">
        <f t="shared" si="7"/>
        <v>219438.22</v>
      </c>
      <c r="J155" s="162">
        <f t="shared" si="7"/>
        <v>21.3</v>
      </c>
      <c r="K155" s="162">
        <f t="shared" si="7"/>
        <v>9454.64</v>
      </c>
      <c r="L155" s="162">
        <f t="shared" si="7"/>
        <v>84</v>
      </c>
      <c r="M155" s="162">
        <f t="shared" si="7"/>
        <v>0</v>
      </c>
      <c r="N155" s="162">
        <f t="shared" si="7"/>
        <v>3.0199999999999998E-2</v>
      </c>
      <c r="O155" s="162">
        <f t="shared" si="7"/>
        <v>2.0229200000000001</v>
      </c>
      <c r="P155" s="162">
        <f t="shared" si="7"/>
        <v>0</v>
      </c>
      <c r="Q155" s="162">
        <f t="shared" si="7"/>
        <v>0</v>
      </c>
      <c r="R155" s="162">
        <f t="shared" si="7"/>
        <v>0</v>
      </c>
      <c r="S155" s="162">
        <f t="shared" si="7"/>
        <v>0</v>
      </c>
      <c r="T155" s="162">
        <f t="shared" si="7"/>
        <v>7.0000000000000007E-2</v>
      </c>
      <c r="U155" s="162">
        <f t="shared" si="7"/>
        <v>31.07</v>
      </c>
      <c r="V155" s="162"/>
      <c r="AE155" s="129" t="s">
        <v>84</v>
      </c>
    </row>
    <row r="156" spans="1:60" outlineLevel="1">
      <c r="A156" s="143">
        <v>30</v>
      </c>
      <c r="B156" s="144" t="s">
        <v>225</v>
      </c>
      <c r="C156" s="145" t="s">
        <v>226</v>
      </c>
      <c r="D156" s="146" t="s">
        <v>85</v>
      </c>
      <c r="E156" s="147">
        <v>443.88</v>
      </c>
      <c r="F156" s="128"/>
      <c r="G156" s="148">
        <f>E156*F156</f>
        <v>0</v>
      </c>
      <c r="H156" s="148">
        <v>0</v>
      </c>
      <c r="I156" s="148">
        <f>ROUND(E156*H156,2)</f>
        <v>0</v>
      </c>
      <c r="J156" s="148">
        <v>21.3</v>
      </c>
      <c r="K156" s="148">
        <f>ROUND(E156*J156,2)</f>
        <v>9454.64</v>
      </c>
      <c r="L156" s="148">
        <v>21</v>
      </c>
      <c r="M156" s="148">
        <f>G156*(1+L156/100)</f>
        <v>0</v>
      </c>
      <c r="N156" s="149">
        <v>0</v>
      </c>
      <c r="O156" s="149">
        <f>ROUND(E156*N156,5)</f>
        <v>0</v>
      </c>
      <c r="P156" s="149">
        <v>0</v>
      </c>
      <c r="Q156" s="149">
        <f>ROUND(E156*P156,5)</f>
        <v>0</v>
      </c>
      <c r="R156" s="149"/>
      <c r="S156" s="149"/>
      <c r="T156" s="150">
        <v>7.0000000000000007E-2</v>
      </c>
      <c r="U156" s="149">
        <f>ROUND(E156*T156,2)</f>
        <v>31.07</v>
      </c>
      <c r="V156" s="151" t="s">
        <v>457</v>
      </c>
      <c r="W156" s="152"/>
      <c r="X156" s="152"/>
      <c r="Y156" s="152"/>
      <c r="Z156" s="152"/>
      <c r="AA156" s="152"/>
      <c r="AB156" s="152"/>
      <c r="AC156" s="152"/>
      <c r="AD156" s="152"/>
      <c r="AE156" s="152" t="s">
        <v>86</v>
      </c>
      <c r="AF156" s="152"/>
      <c r="AG156" s="152"/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1">
      <c r="A157" s="143"/>
      <c r="B157" s="144"/>
      <c r="C157" s="154" t="s">
        <v>227</v>
      </c>
      <c r="D157" s="155"/>
      <c r="E157" s="156">
        <v>443.88</v>
      </c>
      <c r="F157" s="148"/>
      <c r="G157" s="148"/>
      <c r="H157" s="148"/>
      <c r="I157" s="148"/>
      <c r="J157" s="148"/>
      <c r="K157" s="148"/>
      <c r="L157" s="148"/>
      <c r="M157" s="148"/>
      <c r="N157" s="149"/>
      <c r="O157" s="149"/>
      <c r="P157" s="149"/>
      <c r="Q157" s="149"/>
      <c r="R157" s="149"/>
      <c r="S157" s="149"/>
      <c r="T157" s="150"/>
      <c r="U157" s="149"/>
      <c r="V157" s="153"/>
      <c r="W157" s="152"/>
      <c r="X157" s="152"/>
      <c r="Y157" s="152"/>
      <c r="Z157" s="152"/>
      <c r="AA157" s="152"/>
      <c r="AB157" s="152"/>
      <c r="AC157" s="152"/>
      <c r="AD157" s="152"/>
      <c r="AE157" s="152" t="s">
        <v>87</v>
      </c>
      <c r="AF157" s="152">
        <v>0</v>
      </c>
      <c r="AG157" s="152"/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1">
      <c r="A158" s="143">
        <v>31</v>
      </c>
      <c r="B158" s="144" t="s">
        <v>228</v>
      </c>
      <c r="C158" s="145" t="s">
        <v>229</v>
      </c>
      <c r="D158" s="146" t="s">
        <v>230</v>
      </c>
      <c r="E158" s="147">
        <v>88.831000000000003</v>
      </c>
      <c r="F158" s="128"/>
      <c r="G158" s="148">
        <f t="shared" ref="G158:G165" si="8">E158*F158</f>
        <v>0</v>
      </c>
      <c r="H158" s="148">
        <v>2040</v>
      </c>
      <c r="I158" s="148">
        <f>ROUND(E158*H158,2)</f>
        <v>181215.24</v>
      </c>
      <c r="J158" s="148">
        <v>0</v>
      </c>
      <c r="K158" s="148">
        <f>ROUND(E158*J158,2)</f>
        <v>0</v>
      </c>
      <c r="L158" s="148">
        <v>21</v>
      </c>
      <c r="M158" s="148">
        <f>G158*(1+L158/100)</f>
        <v>0</v>
      </c>
      <c r="N158" s="149">
        <v>0.02</v>
      </c>
      <c r="O158" s="149">
        <f>ROUND(E158*N158,5)</f>
        <v>1.7766200000000001</v>
      </c>
      <c r="P158" s="149">
        <v>0</v>
      </c>
      <c r="Q158" s="149">
        <f>ROUND(E158*P158,5)</f>
        <v>0</v>
      </c>
      <c r="R158" s="149"/>
      <c r="S158" s="149"/>
      <c r="T158" s="150">
        <v>0</v>
      </c>
      <c r="U158" s="149">
        <f>ROUND(E158*T158,2)</f>
        <v>0</v>
      </c>
      <c r="V158" s="153" t="s">
        <v>457</v>
      </c>
      <c r="W158" s="152"/>
      <c r="X158" s="152"/>
      <c r="Y158" s="152"/>
      <c r="Z158" s="152"/>
      <c r="AA158" s="152"/>
      <c r="AB158" s="152"/>
      <c r="AC158" s="152"/>
      <c r="AD158" s="152"/>
      <c r="AE158" s="152" t="s">
        <v>206</v>
      </c>
      <c r="AF158" s="152"/>
      <c r="AG158" s="152"/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1">
      <c r="A159" s="143"/>
      <c r="B159" s="144"/>
      <c r="C159" s="154" t="s">
        <v>231</v>
      </c>
      <c r="D159" s="155"/>
      <c r="E159" s="156">
        <v>66.442499999999995</v>
      </c>
      <c r="F159" s="148"/>
      <c r="G159" s="148"/>
      <c r="H159" s="148"/>
      <c r="I159" s="148"/>
      <c r="J159" s="148"/>
      <c r="K159" s="148"/>
      <c r="L159" s="148"/>
      <c r="M159" s="148"/>
      <c r="N159" s="149"/>
      <c r="O159" s="149"/>
      <c r="P159" s="149"/>
      <c r="Q159" s="149"/>
      <c r="R159" s="149"/>
      <c r="S159" s="149"/>
      <c r="T159" s="150"/>
      <c r="U159" s="149"/>
      <c r="V159" s="153"/>
      <c r="W159" s="152"/>
      <c r="X159" s="152"/>
      <c r="Y159" s="152"/>
      <c r="Z159" s="152"/>
      <c r="AA159" s="152"/>
      <c r="AB159" s="152"/>
      <c r="AC159" s="152"/>
      <c r="AD159" s="152"/>
      <c r="AE159" s="152" t="s">
        <v>87</v>
      </c>
      <c r="AF159" s="152">
        <v>0</v>
      </c>
      <c r="AG159" s="152"/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>
      <c r="A160" s="143"/>
      <c r="B160" s="144"/>
      <c r="C160" s="154" t="s">
        <v>232</v>
      </c>
      <c r="D160" s="155"/>
      <c r="E160" s="156">
        <v>0.92859999999999998</v>
      </c>
      <c r="F160" s="148"/>
      <c r="G160" s="148"/>
      <c r="H160" s="148"/>
      <c r="I160" s="148"/>
      <c r="J160" s="148"/>
      <c r="K160" s="148"/>
      <c r="L160" s="148"/>
      <c r="M160" s="148"/>
      <c r="N160" s="149"/>
      <c r="O160" s="149"/>
      <c r="P160" s="149"/>
      <c r="Q160" s="149"/>
      <c r="R160" s="149"/>
      <c r="S160" s="149"/>
      <c r="T160" s="150"/>
      <c r="U160" s="149"/>
      <c r="V160" s="153"/>
      <c r="W160" s="152"/>
      <c r="X160" s="152"/>
      <c r="Y160" s="152"/>
      <c r="Z160" s="152"/>
      <c r="AA160" s="152"/>
      <c r="AB160" s="152"/>
      <c r="AC160" s="152"/>
      <c r="AD160" s="152"/>
      <c r="AE160" s="152" t="s">
        <v>87</v>
      </c>
      <c r="AF160" s="152">
        <v>0</v>
      </c>
      <c r="AG160" s="152"/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1">
      <c r="A161" s="143"/>
      <c r="B161" s="144"/>
      <c r="C161" s="154" t="s">
        <v>233</v>
      </c>
      <c r="D161" s="155"/>
      <c r="E161" s="156">
        <v>21.459900000000001</v>
      </c>
      <c r="F161" s="148"/>
      <c r="G161" s="148"/>
      <c r="H161" s="148"/>
      <c r="I161" s="148"/>
      <c r="J161" s="148"/>
      <c r="K161" s="148"/>
      <c r="L161" s="148"/>
      <c r="M161" s="148"/>
      <c r="N161" s="149"/>
      <c r="O161" s="149"/>
      <c r="P161" s="149"/>
      <c r="Q161" s="149"/>
      <c r="R161" s="149"/>
      <c r="S161" s="149"/>
      <c r="T161" s="150"/>
      <c r="U161" s="149"/>
      <c r="V161" s="153"/>
      <c r="W161" s="152"/>
      <c r="X161" s="152"/>
      <c r="Y161" s="152"/>
      <c r="Z161" s="152"/>
      <c r="AA161" s="152"/>
      <c r="AB161" s="152"/>
      <c r="AC161" s="152"/>
      <c r="AD161" s="152"/>
      <c r="AE161" s="152" t="s">
        <v>87</v>
      </c>
      <c r="AF161" s="152">
        <v>0</v>
      </c>
      <c r="AG161" s="152"/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ht="22.5" outlineLevel="1">
      <c r="A162" s="143">
        <v>32</v>
      </c>
      <c r="B162" s="144" t="s">
        <v>234</v>
      </c>
      <c r="C162" s="145" t="s">
        <v>235</v>
      </c>
      <c r="D162" s="146" t="s">
        <v>85</v>
      </c>
      <c r="E162" s="147">
        <v>26.838000000000001</v>
      </c>
      <c r="F162" s="128"/>
      <c r="G162" s="148">
        <f t="shared" si="8"/>
        <v>0</v>
      </c>
      <c r="H162" s="148">
        <v>753</v>
      </c>
      <c r="I162" s="148">
        <f>ROUND(E162*H162,2)</f>
        <v>20209.009999999998</v>
      </c>
      <c r="J162" s="148">
        <v>0</v>
      </c>
      <c r="K162" s="148">
        <f>ROUND(E162*J162,2)</f>
        <v>0</v>
      </c>
      <c r="L162" s="148">
        <v>21</v>
      </c>
      <c r="M162" s="148">
        <f>G162*(1+L162/100)</f>
        <v>0</v>
      </c>
      <c r="N162" s="149">
        <v>4.7999999999999996E-3</v>
      </c>
      <c r="O162" s="149">
        <f>ROUND(E162*N162,5)</f>
        <v>0.12881999999999999</v>
      </c>
      <c r="P162" s="149">
        <v>0</v>
      </c>
      <c r="Q162" s="149">
        <f>ROUND(E162*P162,5)</f>
        <v>0</v>
      </c>
      <c r="R162" s="149"/>
      <c r="S162" s="149"/>
      <c r="T162" s="150">
        <v>0</v>
      </c>
      <c r="U162" s="149">
        <f>ROUND(E162*T162,2)</f>
        <v>0</v>
      </c>
      <c r="V162" s="153" t="s">
        <v>457</v>
      </c>
      <c r="W162" s="152"/>
      <c r="X162" s="152"/>
      <c r="Y162" s="152"/>
      <c r="Z162" s="152"/>
      <c r="AA162" s="152"/>
      <c r="AB162" s="152"/>
      <c r="AC162" s="152"/>
      <c r="AD162" s="152"/>
      <c r="AE162" s="152" t="s">
        <v>206</v>
      </c>
      <c r="AF162" s="152"/>
      <c r="AG162" s="152"/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1">
      <c r="A163" s="143"/>
      <c r="B163" s="144"/>
      <c r="C163" s="255" t="s">
        <v>480</v>
      </c>
      <c r="D163" s="256"/>
      <c r="E163" s="256"/>
      <c r="F163" s="256"/>
      <c r="G163" s="256"/>
      <c r="H163" s="256"/>
      <c r="I163" s="256"/>
      <c r="J163" s="256"/>
      <c r="K163" s="256"/>
      <c r="L163" s="256"/>
      <c r="M163" s="256"/>
      <c r="N163" s="256"/>
      <c r="O163" s="256"/>
      <c r="P163" s="256"/>
      <c r="Q163" s="256"/>
      <c r="R163" s="256"/>
      <c r="S163" s="256"/>
      <c r="T163" s="256"/>
      <c r="U163" s="256"/>
      <c r="V163" s="257"/>
      <c r="W163" s="152"/>
      <c r="X163" s="152"/>
      <c r="Y163" s="152"/>
      <c r="Z163" s="152"/>
      <c r="AA163" s="152"/>
      <c r="AB163" s="152"/>
      <c r="AC163" s="152"/>
      <c r="AD163" s="152"/>
      <c r="AE163" s="152"/>
      <c r="AF163" s="152"/>
      <c r="AG163" s="152"/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1">
      <c r="A164" s="143"/>
      <c r="B164" s="144"/>
      <c r="C164" s="154" t="s">
        <v>236</v>
      </c>
      <c r="D164" s="155"/>
      <c r="E164" s="156">
        <v>26.838000000000001</v>
      </c>
      <c r="F164" s="148"/>
      <c r="G164" s="148"/>
      <c r="H164" s="148"/>
      <c r="I164" s="148"/>
      <c r="J164" s="148"/>
      <c r="K164" s="148"/>
      <c r="L164" s="148"/>
      <c r="M164" s="148"/>
      <c r="N164" s="149"/>
      <c r="O164" s="149"/>
      <c r="P164" s="149"/>
      <c r="Q164" s="149"/>
      <c r="R164" s="149"/>
      <c r="S164" s="149"/>
      <c r="T164" s="150"/>
      <c r="U164" s="149"/>
      <c r="V164" s="153"/>
      <c r="W164" s="152"/>
      <c r="X164" s="152"/>
      <c r="Y164" s="152"/>
      <c r="Z164" s="152"/>
      <c r="AA164" s="152"/>
      <c r="AB164" s="152"/>
      <c r="AC164" s="152"/>
      <c r="AD164" s="152"/>
      <c r="AE164" s="152" t="s">
        <v>87</v>
      </c>
      <c r="AF164" s="152">
        <v>0</v>
      </c>
      <c r="AG164" s="152"/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ht="22.5" outlineLevel="1">
      <c r="A165" s="143">
        <v>33</v>
      </c>
      <c r="B165" s="144" t="s">
        <v>237</v>
      </c>
      <c r="C165" s="145" t="s">
        <v>238</v>
      </c>
      <c r="D165" s="146" t="s">
        <v>85</v>
      </c>
      <c r="E165" s="147">
        <v>21.756</v>
      </c>
      <c r="F165" s="128"/>
      <c r="G165" s="148">
        <f t="shared" si="8"/>
        <v>0</v>
      </c>
      <c r="H165" s="148">
        <v>828</v>
      </c>
      <c r="I165" s="148">
        <f>ROUND(E165*H165,2)</f>
        <v>18013.97</v>
      </c>
      <c r="J165" s="148">
        <v>0</v>
      </c>
      <c r="K165" s="148">
        <f>ROUND(E165*J165,2)</f>
        <v>0</v>
      </c>
      <c r="L165" s="148">
        <v>21</v>
      </c>
      <c r="M165" s="148">
        <f>G165*(1+L165/100)</f>
        <v>0</v>
      </c>
      <c r="N165" s="149">
        <v>5.4000000000000003E-3</v>
      </c>
      <c r="O165" s="149">
        <f>ROUND(E165*N165,5)</f>
        <v>0.11748</v>
      </c>
      <c r="P165" s="149">
        <v>0</v>
      </c>
      <c r="Q165" s="149">
        <f>ROUND(E165*P165,5)</f>
        <v>0</v>
      </c>
      <c r="R165" s="149"/>
      <c r="S165" s="149"/>
      <c r="T165" s="150">
        <v>0</v>
      </c>
      <c r="U165" s="149">
        <f>ROUND(E165*T165,2)</f>
        <v>0</v>
      </c>
      <c r="V165" s="153" t="s">
        <v>457</v>
      </c>
      <c r="W165" s="152"/>
      <c r="X165" s="152"/>
      <c r="Y165" s="152"/>
      <c r="Z165" s="152"/>
      <c r="AA165" s="152"/>
      <c r="AB165" s="152"/>
      <c r="AC165" s="152"/>
      <c r="AD165" s="152"/>
      <c r="AE165" s="152" t="s">
        <v>206</v>
      </c>
      <c r="AF165" s="152"/>
      <c r="AG165" s="152"/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outlineLevel="1">
      <c r="A166" s="143"/>
      <c r="B166" s="144"/>
      <c r="C166" s="154" t="s">
        <v>239</v>
      </c>
      <c r="D166" s="155"/>
      <c r="E166" s="156">
        <v>3.4965000000000002</v>
      </c>
      <c r="F166" s="148"/>
      <c r="G166" s="148"/>
      <c r="H166" s="148"/>
      <c r="I166" s="148"/>
      <c r="J166" s="148"/>
      <c r="K166" s="148"/>
      <c r="L166" s="148"/>
      <c r="M166" s="148"/>
      <c r="N166" s="149"/>
      <c r="O166" s="149"/>
      <c r="P166" s="149"/>
      <c r="Q166" s="149"/>
      <c r="R166" s="149"/>
      <c r="S166" s="149"/>
      <c r="T166" s="150"/>
      <c r="U166" s="149"/>
      <c r="V166" s="153"/>
      <c r="W166" s="152"/>
      <c r="X166" s="152"/>
      <c r="Y166" s="152"/>
      <c r="Z166" s="152"/>
      <c r="AA166" s="152"/>
      <c r="AB166" s="152"/>
      <c r="AC166" s="152"/>
      <c r="AD166" s="152"/>
      <c r="AE166" s="152" t="s">
        <v>87</v>
      </c>
      <c r="AF166" s="152">
        <v>0</v>
      </c>
      <c r="AG166" s="152"/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outlineLevel="1">
      <c r="A167" s="143"/>
      <c r="B167" s="144"/>
      <c r="C167" s="154" t="s">
        <v>240</v>
      </c>
      <c r="D167" s="155"/>
      <c r="E167" s="156">
        <v>18.259499999999999</v>
      </c>
      <c r="F167" s="148"/>
      <c r="G167" s="148"/>
      <c r="H167" s="148"/>
      <c r="I167" s="148"/>
      <c r="J167" s="148"/>
      <c r="K167" s="148"/>
      <c r="L167" s="148"/>
      <c r="M167" s="148"/>
      <c r="N167" s="149"/>
      <c r="O167" s="149"/>
      <c r="P167" s="149"/>
      <c r="Q167" s="149"/>
      <c r="R167" s="149"/>
      <c r="S167" s="149"/>
      <c r="T167" s="150"/>
      <c r="U167" s="149"/>
      <c r="V167" s="153"/>
      <c r="W167" s="152"/>
      <c r="X167" s="152"/>
      <c r="Y167" s="152"/>
      <c r="Z167" s="152"/>
      <c r="AA167" s="152"/>
      <c r="AB167" s="152"/>
      <c r="AC167" s="152"/>
      <c r="AD167" s="152"/>
      <c r="AE167" s="152" t="s">
        <v>87</v>
      </c>
      <c r="AF167" s="152">
        <v>0</v>
      </c>
      <c r="AG167" s="152"/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>
      <c r="A168" s="157" t="s">
        <v>82</v>
      </c>
      <c r="B168" s="158" t="s">
        <v>241</v>
      </c>
      <c r="C168" s="159" t="s">
        <v>242</v>
      </c>
      <c r="D168" s="160"/>
      <c r="E168" s="161"/>
      <c r="F168" s="162"/>
      <c r="G168" s="162">
        <f>SUMIF(AE169:AE171,"&lt;&gt;NOR",G169:G171)</f>
        <v>0</v>
      </c>
      <c r="H168" s="162">
        <f t="shared" ref="H168:U168" si="9">SUMIF(AF169:AF171,"&lt;&gt;NOR",H169:H171)</f>
        <v>2771.18</v>
      </c>
      <c r="I168" s="162">
        <f t="shared" si="9"/>
        <v>5542.36</v>
      </c>
      <c r="J168" s="162">
        <f t="shared" si="9"/>
        <v>738.82000000000016</v>
      </c>
      <c r="K168" s="162">
        <f t="shared" si="9"/>
        <v>399.15</v>
      </c>
      <c r="L168" s="162">
        <f t="shared" si="9"/>
        <v>42</v>
      </c>
      <c r="M168" s="162">
        <f t="shared" si="9"/>
        <v>0</v>
      </c>
      <c r="N168" s="162">
        <f t="shared" si="9"/>
        <v>1.4E-3</v>
      </c>
      <c r="O168" s="162">
        <f t="shared" si="9"/>
        <v>2.8E-3</v>
      </c>
      <c r="P168" s="162">
        <f t="shared" si="9"/>
        <v>0</v>
      </c>
      <c r="Q168" s="162">
        <f t="shared" si="9"/>
        <v>0</v>
      </c>
      <c r="R168" s="162">
        <f t="shared" si="9"/>
        <v>0</v>
      </c>
      <c r="S168" s="162">
        <f t="shared" si="9"/>
        <v>0</v>
      </c>
      <c r="T168" s="162">
        <f t="shared" si="9"/>
        <v>2.1749999999999998</v>
      </c>
      <c r="U168" s="162">
        <f t="shared" si="9"/>
        <v>1.2</v>
      </c>
      <c r="V168" s="162"/>
      <c r="AE168" s="129" t="s">
        <v>84</v>
      </c>
    </row>
    <row r="169" spans="1:60" outlineLevel="1">
      <c r="A169" s="143">
        <v>34</v>
      </c>
      <c r="B169" s="144" t="s">
        <v>243</v>
      </c>
      <c r="C169" s="145" t="s">
        <v>244</v>
      </c>
      <c r="D169" s="146" t="s">
        <v>199</v>
      </c>
      <c r="E169" s="147">
        <v>2</v>
      </c>
      <c r="F169" s="128"/>
      <c r="G169" s="148">
        <f>E169*F169</f>
        <v>0</v>
      </c>
      <c r="H169" s="148">
        <v>2771.18</v>
      </c>
      <c r="I169" s="148">
        <f>ROUND(E169*H169,2)</f>
        <v>5542.36</v>
      </c>
      <c r="J169" s="148">
        <v>198.82000000000016</v>
      </c>
      <c r="K169" s="148">
        <f>ROUND(E169*J169,2)</f>
        <v>397.64</v>
      </c>
      <c r="L169" s="148">
        <v>21</v>
      </c>
      <c r="M169" s="148">
        <f>G169*(1+L169/100)</f>
        <v>0</v>
      </c>
      <c r="N169" s="149">
        <v>1.4E-3</v>
      </c>
      <c r="O169" s="149">
        <f>ROUND(E169*N169,5)</f>
        <v>2.8E-3</v>
      </c>
      <c r="P169" s="149">
        <v>0</v>
      </c>
      <c r="Q169" s="149">
        <f>ROUND(E169*P169,5)</f>
        <v>0</v>
      </c>
      <c r="R169" s="149"/>
      <c r="S169" s="149"/>
      <c r="T169" s="150">
        <v>0.6</v>
      </c>
      <c r="U169" s="149">
        <f>ROUND(E169*T169,2)</f>
        <v>1.2</v>
      </c>
      <c r="V169" s="151" t="s">
        <v>359</v>
      </c>
      <c r="W169" s="152"/>
      <c r="X169" s="152"/>
      <c r="Y169" s="152"/>
      <c r="Z169" s="152"/>
      <c r="AA169" s="152"/>
      <c r="AB169" s="152"/>
      <c r="AC169" s="152"/>
      <c r="AD169" s="152"/>
      <c r="AE169" s="152" t="s">
        <v>86</v>
      </c>
      <c r="AF169" s="152"/>
      <c r="AG169" s="152"/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ht="24.75" customHeight="1" outlineLevel="1">
      <c r="A170" s="143"/>
      <c r="B170" s="144"/>
      <c r="C170" s="255" t="s">
        <v>481</v>
      </c>
      <c r="D170" s="256"/>
      <c r="E170" s="256"/>
      <c r="F170" s="256"/>
      <c r="G170" s="256"/>
      <c r="H170" s="256"/>
      <c r="I170" s="256"/>
      <c r="J170" s="256"/>
      <c r="K170" s="256"/>
      <c r="L170" s="256"/>
      <c r="M170" s="256"/>
      <c r="N170" s="256"/>
      <c r="O170" s="256"/>
      <c r="P170" s="256"/>
      <c r="Q170" s="256"/>
      <c r="R170" s="256"/>
      <c r="S170" s="256"/>
      <c r="T170" s="256"/>
      <c r="U170" s="256"/>
      <c r="V170" s="257"/>
      <c r="W170" s="152"/>
      <c r="X170" s="152"/>
      <c r="Y170" s="152"/>
      <c r="Z170" s="152"/>
      <c r="AA170" s="152"/>
      <c r="AB170" s="152"/>
      <c r="AC170" s="152"/>
      <c r="AD170" s="152"/>
      <c r="AE170" s="152"/>
      <c r="AF170" s="152"/>
      <c r="AG170" s="152"/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outlineLevel="1">
      <c r="A171" s="143">
        <v>35</v>
      </c>
      <c r="B171" s="144" t="s">
        <v>245</v>
      </c>
      <c r="C171" s="145" t="s">
        <v>246</v>
      </c>
      <c r="D171" s="146" t="s">
        <v>220</v>
      </c>
      <c r="E171" s="147">
        <v>2.8E-3</v>
      </c>
      <c r="F171" s="128"/>
      <c r="G171" s="148">
        <f>E171*F171</f>
        <v>0</v>
      </c>
      <c r="H171" s="148">
        <v>0</v>
      </c>
      <c r="I171" s="148">
        <f>ROUND(E171*H171,2)</f>
        <v>0</v>
      </c>
      <c r="J171" s="148">
        <v>540</v>
      </c>
      <c r="K171" s="148">
        <f>ROUND(E171*J171,2)</f>
        <v>1.51</v>
      </c>
      <c r="L171" s="148">
        <v>21</v>
      </c>
      <c r="M171" s="148">
        <f>G171*(1+L171/100)</f>
        <v>0</v>
      </c>
      <c r="N171" s="149">
        <v>0</v>
      </c>
      <c r="O171" s="149">
        <f>ROUND(E171*N171,5)</f>
        <v>0</v>
      </c>
      <c r="P171" s="149">
        <v>0</v>
      </c>
      <c r="Q171" s="149">
        <f>ROUND(E171*P171,5)</f>
        <v>0</v>
      </c>
      <c r="R171" s="149"/>
      <c r="S171" s="149"/>
      <c r="T171" s="150">
        <v>1.575</v>
      </c>
      <c r="U171" s="149">
        <f>ROUND(E171*T171,2)</f>
        <v>0</v>
      </c>
      <c r="V171" s="153" t="s">
        <v>457</v>
      </c>
      <c r="W171" s="152"/>
      <c r="X171" s="152"/>
      <c r="Y171" s="152"/>
      <c r="Z171" s="152"/>
      <c r="AA171" s="152"/>
      <c r="AB171" s="152"/>
      <c r="AC171" s="152"/>
      <c r="AD171" s="152"/>
      <c r="AE171" s="152" t="s">
        <v>86</v>
      </c>
      <c r="AF171" s="152"/>
      <c r="AG171" s="152"/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>
      <c r="A172" s="157" t="s">
        <v>82</v>
      </c>
      <c r="B172" s="158" t="s">
        <v>247</v>
      </c>
      <c r="C172" s="159" t="s">
        <v>248</v>
      </c>
      <c r="D172" s="160"/>
      <c r="E172" s="161"/>
      <c r="F172" s="162"/>
      <c r="G172" s="162">
        <f>SUMIF(AE173:AE183,"&lt;&gt;NOR",G173:G183)</f>
        <v>0</v>
      </c>
      <c r="H172" s="162">
        <f t="shared" ref="H172:U172" si="10">SUMIF(AF173:AF183,"&lt;&gt;NOR",H173:H183)</f>
        <v>362.5</v>
      </c>
      <c r="I172" s="162">
        <f t="shared" si="10"/>
        <v>18086.830000000002</v>
      </c>
      <c r="J172" s="162">
        <f t="shared" si="10"/>
        <v>1370.4</v>
      </c>
      <c r="K172" s="162">
        <f t="shared" si="10"/>
        <v>8614.7099999999991</v>
      </c>
      <c r="L172" s="162">
        <f t="shared" si="10"/>
        <v>84</v>
      </c>
      <c r="M172" s="162">
        <f t="shared" si="10"/>
        <v>0</v>
      </c>
      <c r="N172" s="162">
        <f t="shared" si="10"/>
        <v>2.3879999999999998E-2</v>
      </c>
      <c r="O172" s="162">
        <f t="shared" si="10"/>
        <v>1.18167</v>
      </c>
      <c r="P172" s="162">
        <f t="shared" si="10"/>
        <v>0</v>
      </c>
      <c r="Q172" s="162">
        <f t="shared" si="10"/>
        <v>0</v>
      </c>
      <c r="R172" s="162">
        <f t="shared" si="10"/>
        <v>0</v>
      </c>
      <c r="S172" s="162">
        <f t="shared" si="10"/>
        <v>0</v>
      </c>
      <c r="T172" s="162">
        <f t="shared" si="10"/>
        <v>2.1549999999999998</v>
      </c>
      <c r="U172" s="162">
        <f t="shared" si="10"/>
        <v>26.75</v>
      </c>
      <c r="V172" s="162"/>
      <c r="AE172" s="129" t="s">
        <v>84</v>
      </c>
    </row>
    <row r="173" spans="1:60" outlineLevel="1">
      <c r="A173" s="143">
        <v>36</v>
      </c>
      <c r="B173" s="144" t="s">
        <v>249</v>
      </c>
      <c r="C173" s="145" t="s">
        <v>250</v>
      </c>
      <c r="D173" s="146" t="s">
        <v>85</v>
      </c>
      <c r="E173" s="147">
        <v>84.06</v>
      </c>
      <c r="F173" s="128"/>
      <c r="G173" s="148">
        <f>E173*F173</f>
        <v>0</v>
      </c>
      <c r="H173" s="148">
        <v>0</v>
      </c>
      <c r="I173" s="148">
        <f>ROUND(E173*H173,2)</f>
        <v>0</v>
      </c>
      <c r="J173" s="148">
        <v>84.4</v>
      </c>
      <c r="K173" s="148">
        <f>ROUND(E173*J173,2)</f>
        <v>7094.66</v>
      </c>
      <c r="L173" s="148">
        <v>21</v>
      </c>
      <c r="M173" s="148">
        <f>G173*(1+L173/100)</f>
        <v>0</v>
      </c>
      <c r="N173" s="149">
        <v>0</v>
      </c>
      <c r="O173" s="149">
        <f>ROUND(E173*N173,5)</f>
        <v>0</v>
      </c>
      <c r="P173" s="149">
        <v>0</v>
      </c>
      <c r="Q173" s="149">
        <f>ROUND(E173*P173,5)</f>
        <v>0</v>
      </c>
      <c r="R173" s="149"/>
      <c r="S173" s="149"/>
      <c r="T173" s="150">
        <v>0.29199999999999998</v>
      </c>
      <c r="U173" s="149">
        <f>ROUND(E173*T173,2)</f>
        <v>24.55</v>
      </c>
      <c r="V173" s="151" t="s">
        <v>457</v>
      </c>
      <c r="W173" s="152"/>
      <c r="X173" s="152"/>
      <c r="Y173" s="152"/>
      <c r="Z173" s="152"/>
      <c r="AA173" s="152"/>
      <c r="AB173" s="152"/>
      <c r="AC173" s="152"/>
      <c r="AD173" s="152"/>
      <c r="AE173" s="152" t="s">
        <v>86</v>
      </c>
      <c r="AF173" s="152"/>
      <c r="AG173" s="152"/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outlineLevel="1">
      <c r="A174" s="143"/>
      <c r="B174" s="144"/>
      <c r="C174" s="154" t="s">
        <v>251</v>
      </c>
      <c r="D174" s="155"/>
      <c r="E174" s="156">
        <v>41.5</v>
      </c>
      <c r="F174" s="148"/>
      <c r="G174" s="148"/>
      <c r="H174" s="148"/>
      <c r="I174" s="148"/>
      <c r="J174" s="148"/>
      <c r="K174" s="148"/>
      <c r="L174" s="148"/>
      <c r="M174" s="148"/>
      <c r="N174" s="149"/>
      <c r="O174" s="149"/>
      <c r="P174" s="149"/>
      <c r="Q174" s="149"/>
      <c r="R174" s="149"/>
      <c r="S174" s="149"/>
      <c r="T174" s="150"/>
      <c r="U174" s="149"/>
      <c r="V174" s="153"/>
      <c r="W174" s="152"/>
      <c r="X174" s="152"/>
      <c r="Y174" s="152"/>
      <c r="Z174" s="152"/>
      <c r="AA174" s="152"/>
      <c r="AB174" s="152"/>
      <c r="AC174" s="152"/>
      <c r="AD174" s="152"/>
      <c r="AE174" s="152" t="s">
        <v>87</v>
      </c>
      <c r="AF174" s="152">
        <v>0</v>
      </c>
      <c r="AG174" s="152"/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outlineLevel="1">
      <c r="A175" s="143"/>
      <c r="B175" s="144"/>
      <c r="C175" s="154" t="s">
        <v>252</v>
      </c>
      <c r="D175" s="155"/>
      <c r="E175" s="156">
        <v>3.95</v>
      </c>
      <c r="F175" s="148"/>
      <c r="G175" s="148"/>
      <c r="H175" s="148"/>
      <c r="I175" s="148"/>
      <c r="J175" s="148"/>
      <c r="K175" s="148"/>
      <c r="L175" s="148"/>
      <c r="M175" s="148"/>
      <c r="N175" s="149"/>
      <c r="O175" s="149"/>
      <c r="P175" s="149"/>
      <c r="Q175" s="149"/>
      <c r="R175" s="149"/>
      <c r="S175" s="149"/>
      <c r="T175" s="150"/>
      <c r="U175" s="149"/>
      <c r="V175" s="153"/>
      <c r="W175" s="152"/>
      <c r="X175" s="152"/>
      <c r="Y175" s="152"/>
      <c r="Z175" s="152"/>
      <c r="AA175" s="152"/>
      <c r="AB175" s="152"/>
      <c r="AC175" s="152"/>
      <c r="AD175" s="152"/>
      <c r="AE175" s="152" t="s">
        <v>87</v>
      </c>
      <c r="AF175" s="152">
        <v>0</v>
      </c>
      <c r="AG175" s="152"/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1">
      <c r="A176" s="143"/>
      <c r="B176" s="144"/>
      <c r="C176" s="154" t="s">
        <v>253</v>
      </c>
      <c r="D176" s="155"/>
      <c r="E176" s="156">
        <v>38.61</v>
      </c>
      <c r="F176" s="148"/>
      <c r="G176" s="148"/>
      <c r="H176" s="148"/>
      <c r="I176" s="148"/>
      <c r="J176" s="148"/>
      <c r="K176" s="148"/>
      <c r="L176" s="148"/>
      <c r="M176" s="148"/>
      <c r="N176" s="149"/>
      <c r="O176" s="149"/>
      <c r="P176" s="149"/>
      <c r="Q176" s="149"/>
      <c r="R176" s="149"/>
      <c r="S176" s="149"/>
      <c r="T176" s="150"/>
      <c r="U176" s="149"/>
      <c r="V176" s="153"/>
      <c r="W176" s="152"/>
      <c r="X176" s="152"/>
      <c r="Y176" s="152"/>
      <c r="Z176" s="152"/>
      <c r="AA176" s="152"/>
      <c r="AB176" s="152"/>
      <c r="AC176" s="152"/>
      <c r="AD176" s="152"/>
      <c r="AE176" s="152" t="s">
        <v>87</v>
      </c>
      <c r="AF176" s="152">
        <v>0</v>
      </c>
      <c r="AG176" s="152"/>
      <c r="AH176" s="152"/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60" outlineLevel="1">
      <c r="A177" s="143">
        <v>37</v>
      </c>
      <c r="B177" s="144" t="s">
        <v>254</v>
      </c>
      <c r="C177" s="145" t="s">
        <v>255</v>
      </c>
      <c r="D177" s="146" t="s">
        <v>85</v>
      </c>
      <c r="E177" s="147">
        <v>66.475499999999997</v>
      </c>
      <c r="F177" s="128"/>
      <c r="G177" s="148">
        <f t="shared" ref="G177:G183" si="11">E177*F177</f>
        <v>0</v>
      </c>
      <c r="H177" s="148">
        <v>228</v>
      </c>
      <c r="I177" s="148">
        <f>ROUND(E177*H177,2)</f>
        <v>15156.41</v>
      </c>
      <c r="J177" s="148">
        <v>0</v>
      </c>
      <c r="K177" s="148">
        <f>ROUND(E177*J177,2)</f>
        <v>0</v>
      </c>
      <c r="L177" s="148">
        <v>21</v>
      </c>
      <c r="M177" s="148">
        <f>G177*(1+L177/100)</f>
        <v>0</v>
      </c>
      <c r="N177" s="149">
        <v>1.4800000000000001E-2</v>
      </c>
      <c r="O177" s="149">
        <f>ROUND(E177*N177,5)</f>
        <v>0.98384000000000005</v>
      </c>
      <c r="P177" s="149">
        <v>0</v>
      </c>
      <c r="Q177" s="149">
        <f>ROUND(E177*P177,5)</f>
        <v>0</v>
      </c>
      <c r="R177" s="149"/>
      <c r="S177" s="149"/>
      <c r="T177" s="150">
        <v>0</v>
      </c>
      <c r="U177" s="149">
        <f>ROUND(E177*T177,2)</f>
        <v>0</v>
      </c>
      <c r="V177" s="153" t="s">
        <v>457</v>
      </c>
      <c r="W177" s="152"/>
      <c r="X177" s="152"/>
      <c r="Y177" s="152"/>
      <c r="Z177" s="152"/>
      <c r="AA177" s="152"/>
      <c r="AB177" s="152"/>
      <c r="AC177" s="152"/>
      <c r="AD177" s="152"/>
      <c r="AE177" s="152" t="s">
        <v>206</v>
      </c>
      <c r="AF177" s="152"/>
      <c r="AG177" s="152"/>
      <c r="AH177" s="152"/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  <c r="BH177" s="152"/>
    </row>
    <row r="178" spans="1:60" outlineLevel="1">
      <c r="A178" s="143"/>
      <c r="B178" s="144"/>
      <c r="C178" s="154" t="s">
        <v>256</v>
      </c>
      <c r="D178" s="155"/>
      <c r="E178" s="156">
        <v>21.787500000000001</v>
      </c>
      <c r="F178" s="148"/>
      <c r="G178" s="148"/>
      <c r="H178" s="148"/>
      <c r="I178" s="148"/>
      <c r="J178" s="148"/>
      <c r="K178" s="148"/>
      <c r="L178" s="148"/>
      <c r="M178" s="148"/>
      <c r="N178" s="149"/>
      <c r="O178" s="149"/>
      <c r="P178" s="149"/>
      <c r="Q178" s="149"/>
      <c r="R178" s="149"/>
      <c r="S178" s="149"/>
      <c r="T178" s="150"/>
      <c r="U178" s="149"/>
      <c r="V178" s="153"/>
      <c r="W178" s="152"/>
      <c r="X178" s="152"/>
      <c r="Y178" s="152"/>
      <c r="Z178" s="152"/>
      <c r="AA178" s="152"/>
      <c r="AB178" s="152"/>
      <c r="AC178" s="152"/>
      <c r="AD178" s="152"/>
      <c r="AE178" s="152" t="s">
        <v>87</v>
      </c>
      <c r="AF178" s="152">
        <v>0</v>
      </c>
      <c r="AG178" s="152"/>
      <c r="AH178" s="152"/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  <c r="BF178" s="152"/>
      <c r="BG178" s="152"/>
      <c r="BH178" s="152"/>
    </row>
    <row r="179" spans="1:60" outlineLevel="1">
      <c r="A179" s="143"/>
      <c r="B179" s="144"/>
      <c r="C179" s="154" t="s">
        <v>257</v>
      </c>
      <c r="D179" s="155"/>
      <c r="E179" s="156">
        <v>4.1475</v>
      </c>
      <c r="F179" s="148"/>
      <c r="G179" s="148"/>
      <c r="H179" s="148"/>
      <c r="I179" s="148"/>
      <c r="J179" s="148"/>
      <c r="K179" s="148"/>
      <c r="L179" s="148"/>
      <c r="M179" s="148"/>
      <c r="N179" s="149"/>
      <c r="O179" s="149"/>
      <c r="P179" s="149"/>
      <c r="Q179" s="149"/>
      <c r="R179" s="149"/>
      <c r="S179" s="149"/>
      <c r="T179" s="150"/>
      <c r="U179" s="149"/>
      <c r="V179" s="153"/>
      <c r="W179" s="152"/>
      <c r="X179" s="152"/>
      <c r="Y179" s="152"/>
      <c r="Z179" s="152"/>
      <c r="AA179" s="152"/>
      <c r="AB179" s="152"/>
      <c r="AC179" s="152"/>
      <c r="AD179" s="152"/>
      <c r="AE179" s="152" t="s">
        <v>87</v>
      </c>
      <c r="AF179" s="152">
        <v>0</v>
      </c>
      <c r="AG179" s="152"/>
      <c r="AH179" s="152"/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  <c r="BG179" s="152"/>
      <c r="BH179" s="152"/>
    </row>
    <row r="180" spans="1:60" outlineLevel="1">
      <c r="A180" s="143"/>
      <c r="B180" s="144"/>
      <c r="C180" s="154" t="s">
        <v>258</v>
      </c>
      <c r="D180" s="155"/>
      <c r="E180" s="156">
        <v>40.540500000000002</v>
      </c>
      <c r="F180" s="148"/>
      <c r="G180" s="148"/>
      <c r="H180" s="148"/>
      <c r="I180" s="148"/>
      <c r="J180" s="148"/>
      <c r="K180" s="148"/>
      <c r="L180" s="148"/>
      <c r="M180" s="148"/>
      <c r="N180" s="149"/>
      <c r="O180" s="149"/>
      <c r="P180" s="149"/>
      <c r="Q180" s="149"/>
      <c r="R180" s="149"/>
      <c r="S180" s="149"/>
      <c r="T180" s="150"/>
      <c r="U180" s="149"/>
      <c r="V180" s="153"/>
      <c r="W180" s="152"/>
      <c r="X180" s="152"/>
      <c r="Y180" s="152"/>
      <c r="Z180" s="152"/>
      <c r="AA180" s="152"/>
      <c r="AB180" s="152"/>
      <c r="AC180" s="152"/>
      <c r="AD180" s="152"/>
      <c r="AE180" s="152" t="s">
        <v>87</v>
      </c>
      <c r="AF180" s="152">
        <v>0</v>
      </c>
      <c r="AG180" s="152"/>
      <c r="AH180" s="152"/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  <c r="BF180" s="152"/>
      <c r="BG180" s="152"/>
      <c r="BH180" s="152"/>
    </row>
    <row r="181" spans="1:60" outlineLevel="1">
      <c r="A181" s="143">
        <v>38</v>
      </c>
      <c r="B181" s="144" t="s">
        <v>259</v>
      </c>
      <c r="C181" s="145" t="s">
        <v>260</v>
      </c>
      <c r="D181" s="146" t="s">
        <v>85</v>
      </c>
      <c r="E181" s="147">
        <v>21.787500000000001</v>
      </c>
      <c r="F181" s="128"/>
      <c r="G181" s="148">
        <f t="shared" si="11"/>
        <v>0</v>
      </c>
      <c r="H181" s="148">
        <v>134.5</v>
      </c>
      <c r="I181" s="148">
        <f>ROUND(E181*H181,2)</f>
        <v>2930.42</v>
      </c>
      <c r="J181" s="148">
        <v>0</v>
      </c>
      <c r="K181" s="148">
        <f>ROUND(E181*J181,2)</f>
        <v>0</v>
      </c>
      <c r="L181" s="148">
        <v>21</v>
      </c>
      <c r="M181" s="148">
        <f>G181*(1+L181/100)</f>
        <v>0</v>
      </c>
      <c r="N181" s="149">
        <v>9.0799999999999995E-3</v>
      </c>
      <c r="O181" s="149">
        <f>ROUND(E181*N181,5)</f>
        <v>0.19783000000000001</v>
      </c>
      <c r="P181" s="149">
        <v>0</v>
      </c>
      <c r="Q181" s="149">
        <f>ROUND(E181*P181,5)</f>
        <v>0</v>
      </c>
      <c r="R181" s="149"/>
      <c r="S181" s="149"/>
      <c r="T181" s="150">
        <v>0</v>
      </c>
      <c r="U181" s="149">
        <f>ROUND(E181*T181,2)</f>
        <v>0</v>
      </c>
      <c r="V181" s="153" t="s">
        <v>457</v>
      </c>
      <c r="W181" s="152"/>
      <c r="X181" s="152"/>
      <c r="Y181" s="152"/>
      <c r="Z181" s="152"/>
      <c r="AA181" s="152"/>
      <c r="AB181" s="152"/>
      <c r="AC181" s="152"/>
      <c r="AD181" s="152"/>
      <c r="AE181" s="152" t="s">
        <v>206</v>
      </c>
      <c r="AF181" s="152"/>
      <c r="AG181" s="152"/>
      <c r="AH181" s="152"/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  <c r="BG181" s="152"/>
      <c r="BH181" s="152"/>
    </row>
    <row r="182" spans="1:60" outlineLevel="1">
      <c r="A182" s="143"/>
      <c r="B182" s="144"/>
      <c r="C182" s="154" t="s">
        <v>256</v>
      </c>
      <c r="D182" s="155"/>
      <c r="E182" s="156">
        <v>21.787500000000001</v>
      </c>
      <c r="F182" s="148"/>
      <c r="G182" s="148"/>
      <c r="H182" s="148"/>
      <c r="I182" s="148"/>
      <c r="J182" s="148"/>
      <c r="K182" s="148"/>
      <c r="L182" s="148"/>
      <c r="M182" s="148"/>
      <c r="N182" s="149"/>
      <c r="O182" s="149"/>
      <c r="P182" s="149"/>
      <c r="Q182" s="149"/>
      <c r="R182" s="149"/>
      <c r="S182" s="149"/>
      <c r="T182" s="150"/>
      <c r="U182" s="149"/>
      <c r="V182" s="153"/>
      <c r="W182" s="152"/>
      <c r="X182" s="152"/>
      <c r="Y182" s="152"/>
      <c r="Z182" s="152"/>
      <c r="AA182" s="152"/>
      <c r="AB182" s="152"/>
      <c r="AC182" s="152"/>
      <c r="AD182" s="152"/>
      <c r="AE182" s="152" t="s">
        <v>87</v>
      </c>
      <c r="AF182" s="152">
        <v>0</v>
      </c>
      <c r="AG182" s="152"/>
      <c r="AH182" s="152"/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  <c r="BH182" s="152"/>
    </row>
    <row r="183" spans="1:60" outlineLevel="1">
      <c r="A183" s="143">
        <v>39</v>
      </c>
      <c r="B183" s="144" t="s">
        <v>261</v>
      </c>
      <c r="C183" s="145" t="s">
        <v>262</v>
      </c>
      <c r="D183" s="146" t="s">
        <v>220</v>
      </c>
      <c r="E183" s="147">
        <v>1.1819999999999999</v>
      </c>
      <c r="F183" s="128"/>
      <c r="G183" s="148">
        <f t="shared" si="11"/>
        <v>0</v>
      </c>
      <c r="H183" s="148">
        <v>0</v>
      </c>
      <c r="I183" s="148">
        <f>ROUND(E183*H183,2)</f>
        <v>0</v>
      </c>
      <c r="J183" s="148">
        <v>1286</v>
      </c>
      <c r="K183" s="148">
        <f>ROUND(E183*J183,2)</f>
        <v>1520.05</v>
      </c>
      <c r="L183" s="148">
        <v>21</v>
      </c>
      <c r="M183" s="148">
        <f>G183*(1+L183/100)</f>
        <v>0</v>
      </c>
      <c r="N183" s="149">
        <v>0</v>
      </c>
      <c r="O183" s="149">
        <f>ROUND(E183*N183,5)</f>
        <v>0</v>
      </c>
      <c r="P183" s="149">
        <v>0</v>
      </c>
      <c r="Q183" s="149">
        <f>ROUND(E183*P183,5)</f>
        <v>0</v>
      </c>
      <c r="R183" s="149"/>
      <c r="S183" s="149"/>
      <c r="T183" s="150">
        <v>1.863</v>
      </c>
      <c r="U183" s="149">
        <f>ROUND(E183*T183,2)</f>
        <v>2.2000000000000002</v>
      </c>
      <c r="V183" s="153" t="s">
        <v>457</v>
      </c>
      <c r="W183" s="152"/>
      <c r="X183" s="152"/>
      <c r="Y183" s="152"/>
      <c r="Z183" s="152"/>
      <c r="AA183" s="152"/>
      <c r="AB183" s="152"/>
      <c r="AC183" s="152"/>
      <c r="AD183" s="152"/>
      <c r="AE183" s="152" t="s">
        <v>86</v>
      </c>
      <c r="AF183" s="152"/>
      <c r="AG183" s="152"/>
      <c r="AH183" s="152"/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52"/>
      <c r="BB183" s="152"/>
      <c r="BC183" s="152"/>
      <c r="BD183" s="152"/>
      <c r="BE183" s="152"/>
      <c r="BF183" s="152"/>
      <c r="BG183" s="152"/>
      <c r="BH183" s="152"/>
    </row>
    <row r="184" spans="1:60">
      <c r="A184" s="157" t="s">
        <v>82</v>
      </c>
      <c r="B184" s="158" t="s">
        <v>263</v>
      </c>
      <c r="C184" s="159" t="s">
        <v>264</v>
      </c>
      <c r="D184" s="160"/>
      <c r="E184" s="161"/>
      <c r="F184" s="162"/>
      <c r="G184" s="162">
        <f>SUMIF(AE185:AE229,"&lt;&gt;NOR",G185:G229)</f>
        <v>0</v>
      </c>
      <c r="H184" s="162">
        <f t="shared" ref="H184:U184" si="12">SUMIF(AF185:AF229,"&lt;&gt;NOR",H185:H229)</f>
        <v>495.37999999999988</v>
      </c>
      <c r="I184" s="162">
        <f t="shared" si="12"/>
        <v>14291.47</v>
      </c>
      <c r="J184" s="162">
        <f t="shared" si="12"/>
        <v>4360.62</v>
      </c>
      <c r="K184" s="162">
        <f t="shared" si="12"/>
        <v>64201.599999999999</v>
      </c>
      <c r="L184" s="162">
        <f t="shared" si="12"/>
        <v>357</v>
      </c>
      <c r="M184" s="162">
        <f t="shared" si="12"/>
        <v>0</v>
      </c>
      <c r="N184" s="162">
        <f t="shared" si="12"/>
        <v>1.9679999999999996E-2</v>
      </c>
      <c r="O184" s="162">
        <f t="shared" si="12"/>
        <v>0.63224000000000014</v>
      </c>
      <c r="P184" s="162">
        <f t="shared" si="12"/>
        <v>2.5850000000000001E-2</v>
      </c>
      <c r="Q184" s="162">
        <f t="shared" si="12"/>
        <v>0.75880000000000014</v>
      </c>
      <c r="R184" s="162">
        <f t="shared" si="12"/>
        <v>0</v>
      </c>
      <c r="S184" s="162">
        <f t="shared" si="12"/>
        <v>0</v>
      </c>
      <c r="T184" s="162">
        <f t="shared" si="12"/>
        <v>10.014000000000001</v>
      </c>
      <c r="U184" s="162">
        <f t="shared" si="12"/>
        <v>165.56</v>
      </c>
      <c r="V184" s="162"/>
      <c r="AE184" s="129" t="s">
        <v>84</v>
      </c>
    </row>
    <row r="185" spans="1:60" ht="22.5" outlineLevel="1">
      <c r="A185" s="143">
        <v>40</v>
      </c>
      <c r="B185" s="144" t="s">
        <v>265</v>
      </c>
      <c r="C185" s="145" t="s">
        <v>266</v>
      </c>
      <c r="D185" s="146" t="s">
        <v>111</v>
      </c>
      <c r="E185" s="147">
        <v>137.25</v>
      </c>
      <c r="F185" s="128"/>
      <c r="G185" s="148">
        <f>E185*F185</f>
        <v>0</v>
      </c>
      <c r="H185" s="148">
        <v>0</v>
      </c>
      <c r="I185" s="148">
        <f>ROUND(E185*H185,2)</f>
        <v>0</v>
      </c>
      <c r="J185" s="148">
        <v>34.5</v>
      </c>
      <c r="K185" s="148">
        <f>ROUND(E185*J185,2)</f>
        <v>4735.13</v>
      </c>
      <c r="L185" s="148">
        <v>21</v>
      </c>
      <c r="M185" s="148">
        <f>G185*(1+L185/100)</f>
        <v>0</v>
      </c>
      <c r="N185" s="149">
        <v>0</v>
      </c>
      <c r="O185" s="149">
        <f>ROUND(E185*N185,5)</f>
        <v>0</v>
      </c>
      <c r="P185" s="149">
        <v>1.3500000000000001E-3</v>
      </c>
      <c r="Q185" s="149">
        <f>ROUND(E185*P185,5)</f>
        <v>0.18529000000000001</v>
      </c>
      <c r="R185" s="149"/>
      <c r="S185" s="149"/>
      <c r="T185" s="150">
        <v>0.08</v>
      </c>
      <c r="U185" s="149">
        <f>ROUND(E185*T185,2)</f>
        <v>10.98</v>
      </c>
      <c r="V185" s="151" t="s">
        <v>457</v>
      </c>
      <c r="W185" s="152"/>
      <c r="X185" s="152"/>
      <c r="Y185" s="152"/>
      <c r="Z185" s="152"/>
      <c r="AA185" s="152"/>
      <c r="AB185" s="152"/>
      <c r="AC185" s="152"/>
      <c r="AD185" s="152"/>
      <c r="AE185" s="152" t="s">
        <v>86</v>
      </c>
      <c r="AF185" s="152"/>
      <c r="AG185" s="152"/>
      <c r="AH185" s="152"/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  <c r="BH185" s="152"/>
    </row>
    <row r="186" spans="1:60" outlineLevel="1">
      <c r="A186" s="143"/>
      <c r="B186" s="144"/>
      <c r="C186" s="154" t="s">
        <v>267</v>
      </c>
      <c r="D186" s="155"/>
      <c r="E186" s="156">
        <v>10.8</v>
      </c>
      <c r="F186" s="148"/>
      <c r="G186" s="148"/>
      <c r="H186" s="148"/>
      <c r="I186" s="148"/>
      <c r="J186" s="148"/>
      <c r="K186" s="148"/>
      <c r="L186" s="148"/>
      <c r="M186" s="148"/>
      <c r="N186" s="149"/>
      <c r="O186" s="149"/>
      <c r="P186" s="149"/>
      <c r="Q186" s="149"/>
      <c r="R186" s="149"/>
      <c r="S186" s="149"/>
      <c r="T186" s="150"/>
      <c r="U186" s="149"/>
      <c r="V186" s="153"/>
      <c r="W186" s="152"/>
      <c r="X186" s="152"/>
      <c r="Y186" s="152"/>
      <c r="Z186" s="152"/>
      <c r="AA186" s="152"/>
      <c r="AB186" s="152"/>
      <c r="AC186" s="152"/>
      <c r="AD186" s="152"/>
      <c r="AE186" s="152" t="s">
        <v>87</v>
      </c>
      <c r="AF186" s="152">
        <v>0</v>
      </c>
      <c r="AG186" s="152"/>
      <c r="AH186" s="152"/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AU186" s="152"/>
      <c r="AV186" s="152"/>
      <c r="AW186" s="152"/>
      <c r="AX186" s="152"/>
      <c r="AY186" s="152"/>
      <c r="AZ186" s="152"/>
      <c r="BA186" s="152"/>
      <c r="BB186" s="152"/>
      <c r="BC186" s="152"/>
      <c r="BD186" s="152"/>
      <c r="BE186" s="152"/>
      <c r="BF186" s="152"/>
      <c r="BG186" s="152"/>
      <c r="BH186" s="152"/>
    </row>
    <row r="187" spans="1:60" outlineLevel="1">
      <c r="A187" s="143"/>
      <c r="B187" s="144"/>
      <c r="C187" s="154" t="s">
        <v>268</v>
      </c>
      <c r="D187" s="155"/>
      <c r="E187" s="156">
        <v>12.6</v>
      </c>
      <c r="F187" s="148"/>
      <c r="G187" s="148"/>
      <c r="H187" s="148"/>
      <c r="I187" s="148"/>
      <c r="J187" s="148"/>
      <c r="K187" s="148"/>
      <c r="L187" s="148"/>
      <c r="M187" s="148"/>
      <c r="N187" s="149"/>
      <c r="O187" s="149"/>
      <c r="P187" s="149"/>
      <c r="Q187" s="149"/>
      <c r="R187" s="149"/>
      <c r="S187" s="149"/>
      <c r="T187" s="150"/>
      <c r="U187" s="149"/>
      <c r="V187" s="153"/>
      <c r="W187" s="152"/>
      <c r="X187" s="152"/>
      <c r="Y187" s="152"/>
      <c r="Z187" s="152"/>
      <c r="AA187" s="152"/>
      <c r="AB187" s="152"/>
      <c r="AC187" s="152"/>
      <c r="AD187" s="152"/>
      <c r="AE187" s="152" t="s">
        <v>87</v>
      </c>
      <c r="AF187" s="152">
        <v>0</v>
      </c>
      <c r="AG187" s="152"/>
      <c r="AH187" s="152"/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  <c r="BH187" s="152"/>
    </row>
    <row r="188" spans="1:60" outlineLevel="1">
      <c r="A188" s="143"/>
      <c r="B188" s="144"/>
      <c r="C188" s="154" t="s">
        <v>269</v>
      </c>
      <c r="D188" s="155"/>
      <c r="E188" s="156">
        <v>55.5</v>
      </c>
      <c r="F188" s="148"/>
      <c r="G188" s="148"/>
      <c r="H188" s="148"/>
      <c r="I188" s="148"/>
      <c r="J188" s="148"/>
      <c r="K188" s="148"/>
      <c r="L188" s="148"/>
      <c r="M188" s="148"/>
      <c r="N188" s="149"/>
      <c r="O188" s="149"/>
      <c r="P188" s="149"/>
      <c r="Q188" s="149"/>
      <c r="R188" s="149"/>
      <c r="S188" s="149"/>
      <c r="T188" s="150"/>
      <c r="U188" s="149"/>
      <c r="V188" s="153"/>
      <c r="W188" s="152"/>
      <c r="X188" s="152"/>
      <c r="Y188" s="152"/>
      <c r="Z188" s="152"/>
      <c r="AA188" s="152"/>
      <c r="AB188" s="152"/>
      <c r="AC188" s="152"/>
      <c r="AD188" s="152"/>
      <c r="AE188" s="152" t="s">
        <v>87</v>
      </c>
      <c r="AF188" s="152">
        <v>0</v>
      </c>
      <c r="AG188" s="152"/>
      <c r="AH188" s="152"/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  <c r="BG188" s="152"/>
      <c r="BH188" s="152"/>
    </row>
    <row r="189" spans="1:60" outlineLevel="1">
      <c r="A189" s="143"/>
      <c r="B189" s="144"/>
      <c r="C189" s="154" t="s">
        <v>270</v>
      </c>
      <c r="D189" s="155"/>
      <c r="E189" s="156">
        <v>50.4</v>
      </c>
      <c r="F189" s="148"/>
      <c r="G189" s="148"/>
      <c r="H189" s="148"/>
      <c r="I189" s="148"/>
      <c r="J189" s="148"/>
      <c r="K189" s="148"/>
      <c r="L189" s="148"/>
      <c r="M189" s="148"/>
      <c r="N189" s="149"/>
      <c r="O189" s="149"/>
      <c r="P189" s="149"/>
      <c r="Q189" s="149"/>
      <c r="R189" s="149"/>
      <c r="S189" s="149"/>
      <c r="T189" s="150"/>
      <c r="U189" s="149"/>
      <c r="V189" s="153"/>
      <c r="W189" s="152"/>
      <c r="X189" s="152"/>
      <c r="Y189" s="152"/>
      <c r="Z189" s="152"/>
      <c r="AA189" s="152"/>
      <c r="AB189" s="152"/>
      <c r="AC189" s="152"/>
      <c r="AD189" s="152"/>
      <c r="AE189" s="152" t="s">
        <v>87</v>
      </c>
      <c r="AF189" s="152">
        <v>0</v>
      </c>
      <c r="AG189" s="152"/>
      <c r="AH189" s="152"/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  <c r="BF189" s="152"/>
      <c r="BG189" s="152"/>
      <c r="BH189" s="152"/>
    </row>
    <row r="190" spans="1:60" outlineLevel="1">
      <c r="A190" s="143"/>
      <c r="B190" s="144"/>
      <c r="C190" s="154" t="s">
        <v>271</v>
      </c>
      <c r="D190" s="155"/>
      <c r="E190" s="156">
        <v>1.95</v>
      </c>
      <c r="F190" s="148"/>
      <c r="G190" s="148"/>
      <c r="H190" s="148"/>
      <c r="I190" s="148"/>
      <c r="J190" s="148"/>
      <c r="K190" s="148"/>
      <c r="L190" s="148"/>
      <c r="M190" s="148"/>
      <c r="N190" s="149"/>
      <c r="O190" s="149"/>
      <c r="P190" s="149"/>
      <c r="Q190" s="149"/>
      <c r="R190" s="149"/>
      <c r="S190" s="149"/>
      <c r="T190" s="150"/>
      <c r="U190" s="149"/>
      <c r="V190" s="153"/>
      <c r="W190" s="152"/>
      <c r="X190" s="152"/>
      <c r="Y190" s="152"/>
      <c r="Z190" s="152"/>
      <c r="AA190" s="152"/>
      <c r="AB190" s="152"/>
      <c r="AC190" s="152"/>
      <c r="AD190" s="152"/>
      <c r="AE190" s="152" t="s">
        <v>87</v>
      </c>
      <c r="AF190" s="152">
        <v>0</v>
      </c>
      <c r="AG190" s="152"/>
      <c r="AH190" s="152"/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outlineLevel="1">
      <c r="A191" s="143"/>
      <c r="B191" s="144"/>
      <c r="C191" s="154" t="s">
        <v>272</v>
      </c>
      <c r="D191" s="155"/>
      <c r="E191" s="156">
        <v>4.5</v>
      </c>
      <c r="F191" s="148"/>
      <c r="G191" s="148"/>
      <c r="H191" s="148"/>
      <c r="I191" s="148"/>
      <c r="J191" s="148"/>
      <c r="K191" s="148"/>
      <c r="L191" s="148"/>
      <c r="M191" s="148"/>
      <c r="N191" s="149"/>
      <c r="O191" s="149"/>
      <c r="P191" s="149"/>
      <c r="Q191" s="149"/>
      <c r="R191" s="149"/>
      <c r="S191" s="149"/>
      <c r="T191" s="150"/>
      <c r="U191" s="149"/>
      <c r="V191" s="153"/>
      <c r="W191" s="152"/>
      <c r="X191" s="152"/>
      <c r="Y191" s="152"/>
      <c r="Z191" s="152"/>
      <c r="AA191" s="152"/>
      <c r="AB191" s="152"/>
      <c r="AC191" s="152"/>
      <c r="AD191" s="152"/>
      <c r="AE191" s="152" t="s">
        <v>87</v>
      </c>
      <c r="AF191" s="152">
        <v>0</v>
      </c>
      <c r="AG191" s="152"/>
      <c r="AH191" s="152"/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  <c r="BG191" s="152"/>
      <c r="BH191" s="152"/>
    </row>
    <row r="192" spans="1:60" outlineLevel="1">
      <c r="A192" s="143"/>
      <c r="B192" s="144"/>
      <c r="C192" s="154" t="s">
        <v>273</v>
      </c>
      <c r="D192" s="155"/>
      <c r="E192" s="156">
        <v>1.5</v>
      </c>
      <c r="F192" s="148"/>
      <c r="G192" s="148"/>
      <c r="H192" s="148"/>
      <c r="I192" s="148"/>
      <c r="J192" s="148"/>
      <c r="K192" s="148"/>
      <c r="L192" s="148"/>
      <c r="M192" s="148"/>
      <c r="N192" s="149"/>
      <c r="O192" s="149"/>
      <c r="P192" s="149"/>
      <c r="Q192" s="149"/>
      <c r="R192" s="149"/>
      <c r="S192" s="149"/>
      <c r="T192" s="150"/>
      <c r="U192" s="149"/>
      <c r="V192" s="153"/>
      <c r="W192" s="152"/>
      <c r="X192" s="152"/>
      <c r="Y192" s="152"/>
      <c r="Z192" s="152"/>
      <c r="AA192" s="152"/>
      <c r="AB192" s="152"/>
      <c r="AC192" s="152"/>
      <c r="AD192" s="152"/>
      <c r="AE192" s="152" t="s">
        <v>87</v>
      </c>
      <c r="AF192" s="152">
        <v>0</v>
      </c>
      <c r="AG192" s="152"/>
      <c r="AH192" s="152"/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  <c r="BG192" s="152"/>
      <c r="BH192" s="152"/>
    </row>
    <row r="193" spans="1:60" outlineLevel="1">
      <c r="A193" s="143">
        <v>41</v>
      </c>
      <c r="B193" s="144" t="s">
        <v>274</v>
      </c>
      <c r="C193" s="145" t="s">
        <v>275</v>
      </c>
      <c r="D193" s="146" t="s">
        <v>111</v>
      </c>
      <c r="E193" s="147">
        <v>36.9</v>
      </c>
      <c r="F193" s="128"/>
      <c r="G193" s="148">
        <f t="shared" ref="G193:G227" si="13">E193*F193</f>
        <v>0</v>
      </c>
      <c r="H193" s="148">
        <v>0</v>
      </c>
      <c r="I193" s="148">
        <f>ROUND(E193*H193,2)</f>
        <v>0</v>
      </c>
      <c r="J193" s="148">
        <v>19.8</v>
      </c>
      <c r="K193" s="148">
        <f>ROUND(E193*J193,2)</f>
        <v>730.62</v>
      </c>
      <c r="L193" s="148">
        <v>21</v>
      </c>
      <c r="M193" s="148">
        <f>G193*(1+L193/100)</f>
        <v>0</v>
      </c>
      <c r="N193" s="149">
        <v>0</v>
      </c>
      <c r="O193" s="149">
        <f>ROUND(E193*N193,5)</f>
        <v>0</v>
      </c>
      <c r="P193" s="149">
        <v>3.2599999999999999E-3</v>
      </c>
      <c r="Q193" s="149">
        <f>ROUND(E193*P193,5)</f>
        <v>0.12028999999999999</v>
      </c>
      <c r="R193" s="149"/>
      <c r="S193" s="149"/>
      <c r="T193" s="150">
        <v>0.05</v>
      </c>
      <c r="U193" s="149">
        <f>ROUND(E193*T193,2)</f>
        <v>1.85</v>
      </c>
      <c r="V193" s="153" t="s">
        <v>457</v>
      </c>
      <c r="W193" s="152"/>
      <c r="X193" s="152"/>
      <c r="Y193" s="152"/>
      <c r="Z193" s="152"/>
      <c r="AA193" s="152"/>
      <c r="AB193" s="152"/>
      <c r="AC193" s="152"/>
      <c r="AD193" s="152"/>
      <c r="AE193" s="152" t="s">
        <v>86</v>
      </c>
      <c r="AF193" s="152"/>
      <c r="AG193" s="152"/>
      <c r="AH193" s="152"/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  <c r="BG193" s="152"/>
      <c r="BH193" s="152"/>
    </row>
    <row r="194" spans="1:60" outlineLevel="1">
      <c r="A194" s="143"/>
      <c r="B194" s="144"/>
      <c r="C194" s="154" t="s">
        <v>276</v>
      </c>
      <c r="D194" s="155"/>
      <c r="E194" s="156">
        <v>36.9</v>
      </c>
      <c r="F194" s="148"/>
      <c r="G194" s="148"/>
      <c r="H194" s="148"/>
      <c r="I194" s="148"/>
      <c r="J194" s="148"/>
      <c r="K194" s="148"/>
      <c r="L194" s="148"/>
      <c r="M194" s="148"/>
      <c r="N194" s="149"/>
      <c r="O194" s="149"/>
      <c r="P194" s="149"/>
      <c r="Q194" s="149"/>
      <c r="R194" s="149"/>
      <c r="S194" s="149"/>
      <c r="T194" s="150"/>
      <c r="U194" s="149"/>
      <c r="V194" s="153"/>
      <c r="W194" s="152"/>
      <c r="X194" s="152"/>
      <c r="Y194" s="152"/>
      <c r="Z194" s="152"/>
      <c r="AA194" s="152"/>
      <c r="AB194" s="152"/>
      <c r="AC194" s="152"/>
      <c r="AD194" s="152"/>
      <c r="AE194" s="152" t="s">
        <v>87</v>
      </c>
      <c r="AF194" s="152">
        <v>0</v>
      </c>
      <c r="AG194" s="152"/>
      <c r="AH194" s="152"/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  <c r="BH194" s="152"/>
    </row>
    <row r="195" spans="1:60" outlineLevel="1">
      <c r="A195" s="143">
        <v>42</v>
      </c>
      <c r="B195" s="144" t="s">
        <v>277</v>
      </c>
      <c r="C195" s="145" t="s">
        <v>278</v>
      </c>
      <c r="D195" s="146" t="s">
        <v>111</v>
      </c>
      <c r="E195" s="147">
        <v>86.64</v>
      </c>
      <c r="F195" s="128"/>
      <c r="G195" s="148">
        <f t="shared" si="13"/>
        <v>0</v>
      </c>
      <c r="H195" s="148">
        <v>0</v>
      </c>
      <c r="I195" s="148">
        <f>ROUND(E195*H195,2)</f>
        <v>0</v>
      </c>
      <c r="J195" s="148">
        <v>35.6</v>
      </c>
      <c r="K195" s="148">
        <f>ROUND(E195*J195,2)</f>
        <v>3084.38</v>
      </c>
      <c r="L195" s="148">
        <v>21</v>
      </c>
      <c r="M195" s="148">
        <f>G195*(1+L195/100)</f>
        <v>0</v>
      </c>
      <c r="N195" s="149">
        <v>0</v>
      </c>
      <c r="O195" s="149">
        <f>ROUND(E195*N195,5)</f>
        <v>0</v>
      </c>
      <c r="P195" s="149">
        <v>2.3E-3</v>
      </c>
      <c r="Q195" s="149">
        <f>ROUND(E195*P195,5)</f>
        <v>0.19927</v>
      </c>
      <c r="R195" s="149"/>
      <c r="S195" s="149"/>
      <c r="T195" s="150">
        <v>0.09</v>
      </c>
      <c r="U195" s="149">
        <f>ROUND(E195*T195,2)</f>
        <v>7.8</v>
      </c>
      <c r="V195" s="153" t="s">
        <v>457</v>
      </c>
      <c r="W195" s="152"/>
      <c r="X195" s="152"/>
      <c r="Y195" s="152"/>
      <c r="Z195" s="152"/>
      <c r="AA195" s="152"/>
      <c r="AB195" s="152"/>
      <c r="AC195" s="152"/>
      <c r="AD195" s="152"/>
      <c r="AE195" s="152" t="s">
        <v>86</v>
      </c>
      <c r="AF195" s="152"/>
      <c r="AG195" s="152"/>
      <c r="AH195" s="152"/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  <c r="BH195" s="152"/>
    </row>
    <row r="196" spans="1:60" outlineLevel="1">
      <c r="A196" s="143">
        <v>43</v>
      </c>
      <c r="B196" s="144" t="s">
        <v>279</v>
      </c>
      <c r="C196" s="145" t="s">
        <v>280</v>
      </c>
      <c r="D196" s="146" t="s">
        <v>111</v>
      </c>
      <c r="E196" s="147">
        <v>16.074999999999999</v>
      </c>
      <c r="F196" s="128"/>
      <c r="G196" s="148">
        <f t="shared" si="13"/>
        <v>0</v>
      </c>
      <c r="H196" s="148">
        <v>0</v>
      </c>
      <c r="I196" s="148">
        <f>ROUND(E196*H196,2)</f>
        <v>0</v>
      </c>
      <c r="J196" s="148">
        <v>15.8</v>
      </c>
      <c r="K196" s="148">
        <f>ROUND(E196*J196,2)</f>
        <v>253.99</v>
      </c>
      <c r="L196" s="148">
        <v>21</v>
      </c>
      <c r="M196" s="148">
        <f>G196*(1+L196/100)</f>
        <v>0</v>
      </c>
      <c r="N196" s="149">
        <v>0</v>
      </c>
      <c r="O196" s="149">
        <f>ROUND(E196*N196,5)</f>
        <v>0</v>
      </c>
      <c r="P196" s="149">
        <v>2.0500000000000002E-3</v>
      </c>
      <c r="Q196" s="149">
        <f>ROUND(E196*P196,5)</f>
        <v>3.295E-2</v>
      </c>
      <c r="R196" s="149"/>
      <c r="S196" s="149"/>
      <c r="T196" s="150">
        <v>0.04</v>
      </c>
      <c r="U196" s="149">
        <f>ROUND(E196*T196,2)</f>
        <v>0.64</v>
      </c>
      <c r="V196" s="153" t="s">
        <v>457</v>
      </c>
      <c r="W196" s="152"/>
      <c r="X196" s="152"/>
      <c r="Y196" s="152"/>
      <c r="Z196" s="152"/>
      <c r="AA196" s="152"/>
      <c r="AB196" s="152"/>
      <c r="AC196" s="152"/>
      <c r="AD196" s="152"/>
      <c r="AE196" s="152" t="s">
        <v>86</v>
      </c>
      <c r="AF196" s="152"/>
      <c r="AG196" s="152"/>
      <c r="AH196" s="152"/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  <c r="BF196" s="152"/>
      <c r="BG196" s="152"/>
      <c r="BH196" s="152"/>
    </row>
    <row r="197" spans="1:60" outlineLevel="1">
      <c r="A197" s="143"/>
      <c r="B197" s="144"/>
      <c r="C197" s="154" t="s">
        <v>281</v>
      </c>
      <c r="D197" s="155"/>
      <c r="E197" s="156">
        <v>16.074999999999999</v>
      </c>
      <c r="F197" s="148"/>
      <c r="G197" s="148"/>
      <c r="H197" s="148"/>
      <c r="I197" s="148"/>
      <c r="J197" s="148"/>
      <c r="K197" s="148"/>
      <c r="L197" s="148"/>
      <c r="M197" s="148"/>
      <c r="N197" s="149"/>
      <c r="O197" s="149"/>
      <c r="P197" s="149"/>
      <c r="Q197" s="149"/>
      <c r="R197" s="149"/>
      <c r="S197" s="149"/>
      <c r="T197" s="150"/>
      <c r="U197" s="149"/>
      <c r="V197" s="153"/>
      <c r="W197" s="152"/>
      <c r="X197" s="152"/>
      <c r="Y197" s="152"/>
      <c r="Z197" s="152"/>
      <c r="AA197" s="152"/>
      <c r="AB197" s="152"/>
      <c r="AC197" s="152"/>
      <c r="AD197" s="152"/>
      <c r="AE197" s="152" t="s">
        <v>87</v>
      </c>
      <c r="AF197" s="152">
        <v>0</v>
      </c>
      <c r="AG197" s="152"/>
      <c r="AH197" s="152"/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  <c r="BF197" s="152"/>
      <c r="BG197" s="152"/>
      <c r="BH197" s="152"/>
    </row>
    <row r="198" spans="1:60" outlineLevel="1">
      <c r="A198" s="143">
        <v>44</v>
      </c>
      <c r="B198" s="144" t="s">
        <v>282</v>
      </c>
      <c r="C198" s="145" t="s">
        <v>283</v>
      </c>
      <c r="D198" s="146" t="s">
        <v>111</v>
      </c>
      <c r="E198" s="147">
        <v>34.200000000000003</v>
      </c>
      <c r="F198" s="128"/>
      <c r="G198" s="148">
        <f t="shared" si="13"/>
        <v>0</v>
      </c>
      <c r="H198" s="148">
        <v>0</v>
      </c>
      <c r="I198" s="148">
        <f>ROUND(E198*H198,2)</f>
        <v>0</v>
      </c>
      <c r="J198" s="148">
        <v>25.9</v>
      </c>
      <c r="K198" s="148">
        <f>ROUND(E198*J198,2)</f>
        <v>885.78</v>
      </c>
      <c r="L198" s="148">
        <v>21</v>
      </c>
      <c r="M198" s="148">
        <f>G198*(1+L198/100)</f>
        <v>0</v>
      </c>
      <c r="N198" s="149">
        <v>0</v>
      </c>
      <c r="O198" s="149">
        <f>ROUND(E198*N198,5)</f>
        <v>0</v>
      </c>
      <c r="P198" s="149">
        <v>3.47E-3</v>
      </c>
      <c r="Q198" s="149">
        <f>ROUND(E198*P198,5)</f>
        <v>0.11867</v>
      </c>
      <c r="R198" s="149"/>
      <c r="S198" s="149"/>
      <c r="T198" s="150">
        <v>0.06</v>
      </c>
      <c r="U198" s="149">
        <f>ROUND(E198*T198,2)</f>
        <v>2.0499999999999998</v>
      </c>
      <c r="V198" s="153" t="s">
        <v>457</v>
      </c>
      <c r="W198" s="152"/>
      <c r="X198" s="152"/>
      <c r="Y198" s="152"/>
      <c r="Z198" s="152"/>
      <c r="AA198" s="152"/>
      <c r="AB198" s="152"/>
      <c r="AC198" s="152"/>
      <c r="AD198" s="152"/>
      <c r="AE198" s="152" t="s">
        <v>86</v>
      </c>
      <c r="AF198" s="152"/>
      <c r="AG198" s="152"/>
      <c r="AH198" s="152"/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52"/>
      <c r="BB198" s="152"/>
      <c r="BC198" s="152"/>
      <c r="BD198" s="152"/>
      <c r="BE198" s="152"/>
      <c r="BF198" s="152"/>
      <c r="BG198" s="152"/>
      <c r="BH198" s="152"/>
    </row>
    <row r="199" spans="1:60" ht="22.5" outlineLevel="1">
      <c r="A199" s="143">
        <v>45</v>
      </c>
      <c r="B199" s="144" t="s">
        <v>284</v>
      </c>
      <c r="C199" s="145" t="s">
        <v>285</v>
      </c>
      <c r="D199" s="146" t="s">
        <v>111</v>
      </c>
      <c r="E199" s="147">
        <v>8.4</v>
      </c>
      <c r="F199" s="128"/>
      <c r="G199" s="148">
        <f t="shared" si="13"/>
        <v>0</v>
      </c>
      <c r="H199" s="148">
        <v>0</v>
      </c>
      <c r="I199" s="148">
        <f>ROUND(E199*H199,2)</f>
        <v>0</v>
      </c>
      <c r="J199" s="148">
        <v>25.9</v>
      </c>
      <c r="K199" s="148">
        <f>ROUND(E199*J199,2)</f>
        <v>217.56</v>
      </c>
      <c r="L199" s="148">
        <v>21</v>
      </c>
      <c r="M199" s="148">
        <f>G199*(1+L199/100)</f>
        <v>0</v>
      </c>
      <c r="N199" s="149">
        <v>0</v>
      </c>
      <c r="O199" s="149">
        <f>ROUND(E199*N199,5)</f>
        <v>0</v>
      </c>
      <c r="P199" s="149">
        <v>4.1799999999999997E-3</v>
      </c>
      <c r="Q199" s="149">
        <f>ROUND(E199*P199,5)</f>
        <v>3.5110000000000002E-2</v>
      </c>
      <c r="R199" s="149"/>
      <c r="S199" s="149"/>
      <c r="T199" s="150">
        <v>0.06</v>
      </c>
      <c r="U199" s="149">
        <f>ROUND(E199*T199,2)</f>
        <v>0.5</v>
      </c>
      <c r="V199" s="153" t="s">
        <v>457</v>
      </c>
      <c r="W199" s="152"/>
      <c r="X199" s="152"/>
      <c r="Y199" s="152"/>
      <c r="Z199" s="152"/>
      <c r="AA199" s="152"/>
      <c r="AB199" s="152"/>
      <c r="AC199" s="152"/>
      <c r="AD199" s="152"/>
      <c r="AE199" s="152" t="s">
        <v>86</v>
      </c>
      <c r="AF199" s="152"/>
      <c r="AG199" s="152"/>
      <c r="AH199" s="152"/>
      <c r="AI199" s="152"/>
      <c r="AJ199" s="152"/>
      <c r="AK199" s="152"/>
      <c r="AL199" s="152"/>
      <c r="AM199" s="152"/>
      <c r="AN199" s="152"/>
      <c r="AO199" s="152"/>
      <c r="AP199" s="152"/>
      <c r="AQ199" s="152"/>
      <c r="AR199" s="152"/>
      <c r="AS199" s="152"/>
      <c r="AT199" s="152"/>
      <c r="AU199" s="152"/>
      <c r="AV199" s="152"/>
      <c r="AW199" s="152"/>
      <c r="AX199" s="152"/>
      <c r="AY199" s="152"/>
      <c r="AZ199" s="152"/>
      <c r="BA199" s="152"/>
      <c r="BB199" s="152"/>
      <c r="BC199" s="152"/>
      <c r="BD199" s="152"/>
      <c r="BE199" s="152"/>
      <c r="BF199" s="152"/>
      <c r="BG199" s="152"/>
      <c r="BH199" s="152"/>
    </row>
    <row r="200" spans="1:60" outlineLevel="1">
      <c r="A200" s="143"/>
      <c r="B200" s="144"/>
      <c r="C200" s="154" t="s">
        <v>286</v>
      </c>
      <c r="D200" s="155"/>
      <c r="E200" s="156">
        <v>8.4</v>
      </c>
      <c r="F200" s="148"/>
      <c r="G200" s="148"/>
      <c r="H200" s="148"/>
      <c r="I200" s="148"/>
      <c r="J200" s="148"/>
      <c r="K200" s="148"/>
      <c r="L200" s="148"/>
      <c r="M200" s="148"/>
      <c r="N200" s="149"/>
      <c r="O200" s="149"/>
      <c r="P200" s="149"/>
      <c r="Q200" s="149"/>
      <c r="R200" s="149"/>
      <c r="S200" s="149"/>
      <c r="T200" s="150"/>
      <c r="U200" s="149"/>
      <c r="V200" s="153"/>
      <c r="W200" s="152"/>
      <c r="X200" s="152"/>
      <c r="Y200" s="152"/>
      <c r="Z200" s="152"/>
      <c r="AA200" s="152"/>
      <c r="AB200" s="152"/>
      <c r="AC200" s="152"/>
      <c r="AD200" s="152"/>
      <c r="AE200" s="152" t="s">
        <v>87</v>
      </c>
      <c r="AF200" s="152">
        <v>0</v>
      </c>
      <c r="AG200" s="152"/>
      <c r="AH200" s="152"/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AU200" s="152"/>
      <c r="AV200" s="152"/>
      <c r="AW200" s="152"/>
      <c r="AX200" s="152"/>
      <c r="AY200" s="152"/>
      <c r="AZ200" s="152"/>
      <c r="BA200" s="152"/>
      <c r="BB200" s="152"/>
      <c r="BC200" s="152"/>
      <c r="BD200" s="152"/>
      <c r="BE200" s="152"/>
      <c r="BF200" s="152"/>
      <c r="BG200" s="152"/>
      <c r="BH200" s="152"/>
    </row>
    <row r="201" spans="1:60" outlineLevel="1">
      <c r="A201" s="143">
        <v>46</v>
      </c>
      <c r="B201" s="144" t="s">
        <v>287</v>
      </c>
      <c r="C201" s="145" t="s">
        <v>288</v>
      </c>
      <c r="D201" s="146" t="s">
        <v>111</v>
      </c>
      <c r="E201" s="147">
        <v>7.0250000000000004</v>
      </c>
      <c r="F201" s="128"/>
      <c r="G201" s="148">
        <f t="shared" si="13"/>
        <v>0</v>
      </c>
      <c r="H201" s="148">
        <v>0</v>
      </c>
      <c r="I201" s="148">
        <f>ROUND(E201*H201,2)</f>
        <v>0</v>
      </c>
      <c r="J201" s="148">
        <v>19.8</v>
      </c>
      <c r="K201" s="148">
        <f>ROUND(E201*J201,2)</f>
        <v>139.1</v>
      </c>
      <c r="L201" s="148">
        <v>21</v>
      </c>
      <c r="M201" s="148">
        <f>G201*(1+L201/100)</f>
        <v>0</v>
      </c>
      <c r="N201" s="149">
        <v>0</v>
      </c>
      <c r="O201" s="149">
        <f>ROUND(E201*N201,5)</f>
        <v>0</v>
      </c>
      <c r="P201" s="149">
        <v>1.92E-3</v>
      </c>
      <c r="Q201" s="149">
        <f>ROUND(E201*P201,5)</f>
        <v>1.349E-2</v>
      </c>
      <c r="R201" s="149"/>
      <c r="S201" s="149"/>
      <c r="T201" s="150">
        <v>0.05</v>
      </c>
      <c r="U201" s="149">
        <f>ROUND(E201*T201,2)</f>
        <v>0.35</v>
      </c>
      <c r="V201" s="153" t="s">
        <v>457</v>
      </c>
      <c r="W201" s="152"/>
      <c r="X201" s="152"/>
      <c r="Y201" s="152"/>
      <c r="Z201" s="152"/>
      <c r="AA201" s="152"/>
      <c r="AB201" s="152"/>
      <c r="AC201" s="152"/>
      <c r="AD201" s="152"/>
      <c r="AE201" s="152" t="s">
        <v>86</v>
      </c>
      <c r="AF201" s="152"/>
      <c r="AG201" s="152"/>
      <c r="AH201" s="152"/>
      <c r="AI201" s="152"/>
      <c r="AJ201" s="152"/>
      <c r="AK201" s="152"/>
      <c r="AL201" s="152"/>
      <c r="AM201" s="152"/>
      <c r="AN201" s="152"/>
      <c r="AO201" s="152"/>
      <c r="AP201" s="152"/>
      <c r="AQ201" s="152"/>
      <c r="AR201" s="152"/>
      <c r="AS201" s="152"/>
      <c r="AT201" s="152"/>
      <c r="AU201" s="152"/>
      <c r="AV201" s="152"/>
      <c r="AW201" s="152"/>
      <c r="AX201" s="152"/>
      <c r="AY201" s="152"/>
      <c r="AZ201" s="152"/>
      <c r="BA201" s="152"/>
      <c r="BB201" s="152"/>
      <c r="BC201" s="152"/>
      <c r="BD201" s="152"/>
      <c r="BE201" s="152"/>
      <c r="BF201" s="152"/>
      <c r="BG201" s="152"/>
      <c r="BH201" s="152"/>
    </row>
    <row r="202" spans="1:60" outlineLevel="1">
      <c r="A202" s="143"/>
      <c r="B202" s="144"/>
      <c r="C202" s="154" t="s">
        <v>289</v>
      </c>
      <c r="D202" s="155"/>
      <c r="E202" s="156">
        <v>7.0250000000000004</v>
      </c>
      <c r="F202" s="148"/>
      <c r="G202" s="148"/>
      <c r="H202" s="148"/>
      <c r="I202" s="148"/>
      <c r="J202" s="148"/>
      <c r="K202" s="148"/>
      <c r="L202" s="148"/>
      <c r="M202" s="148"/>
      <c r="N202" s="149"/>
      <c r="O202" s="149"/>
      <c r="P202" s="149"/>
      <c r="Q202" s="149"/>
      <c r="R202" s="149"/>
      <c r="S202" s="149"/>
      <c r="T202" s="150"/>
      <c r="U202" s="149"/>
      <c r="V202" s="153"/>
      <c r="W202" s="152"/>
      <c r="X202" s="152"/>
      <c r="Y202" s="152"/>
      <c r="Z202" s="152"/>
      <c r="AA202" s="152"/>
      <c r="AB202" s="152"/>
      <c r="AC202" s="152"/>
      <c r="AD202" s="152"/>
      <c r="AE202" s="152" t="s">
        <v>87</v>
      </c>
      <c r="AF202" s="152">
        <v>0</v>
      </c>
      <c r="AG202" s="152"/>
      <c r="AH202" s="152"/>
      <c r="AI202" s="152"/>
      <c r="AJ202" s="152"/>
      <c r="AK202" s="152"/>
      <c r="AL202" s="152"/>
      <c r="AM202" s="152"/>
      <c r="AN202" s="152"/>
      <c r="AO202" s="152"/>
      <c r="AP202" s="152"/>
      <c r="AQ202" s="152"/>
      <c r="AR202" s="152"/>
      <c r="AS202" s="152"/>
      <c r="AT202" s="152"/>
      <c r="AU202" s="152"/>
      <c r="AV202" s="152"/>
      <c r="AW202" s="152"/>
      <c r="AX202" s="152"/>
      <c r="AY202" s="152"/>
      <c r="AZ202" s="152"/>
      <c r="BA202" s="152"/>
      <c r="BB202" s="152"/>
      <c r="BC202" s="152"/>
      <c r="BD202" s="152"/>
      <c r="BE202" s="152"/>
      <c r="BF202" s="152"/>
      <c r="BG202" s="152"/>
      <c r="BH202" s="152"/>
    </row>
    <row r="203" spans="1:60" outlineLevel="1">
      <c r="A203" s="143">
        <v>47</v>
      </c>
      <c r="B203" s="144" t="s">
        <v>290</v>
      </c>
      <c r="C203" s="145" t="s">
        <v>291</v>
      </c>
      <c r="D203" s="146" t="s">
        <v>85</v>
      </c>
      <c r="E203" s="147">
        <v>7.34</v>
      </c>
      <c r="F203" s="128"/>
      <c r="G203" s="148">
        <f t="shared" si="13"/>
        <v>0</v>
      </c>
      <c r="H203" s="148">
        <v>0</v>
      </c>
      <c r="I203" s="148">
        <f>ROUND(E203*H203,2)</f>
        <v>0</v>
      </c>
      <c r="J203" s="148">
        <v>43.1</v>
      </c>
      <c r="K203" s="148">
        <f>ROUND(E203*J203,2)</f>
        <v>316.35000000000002</v>
      </c>
      <c r="L203" s="148">
        <v>21</v>
      </c>
      <c r="M203" s="148">
        <f>G203*(1+L203/100)</f>
        <v>0</v>
      </c>
      <c r="N203" s="149">
        <v>0</v>
      </c>
      <c r="O203" s="149">
        <f>ROUND(E203*N203,5)</f>
        <v>0</v>
      </c>
      <c r="P203" s="149">
        <v>7.3200000000000001E-3</v>
      </c>
      <c r="Q203" s="149">
        <f>ROUND(E203*P203,5)</f>
        <v>5.373E-2</v>
      </c>
      <c r="R203" s="149"/>
      <c r="S203" s="149"/>
      <c r="T203" s="150">
        <v>0.1</v>
      </c>
      <c r="U203" s="149">
        <f>ROUND(E203*T203,2)</f>
        <v>0.73</v>
      </c>
      <c r="V203" s="153" t="s">
        <v>457</v>
      </c>
      <c r="W203" s="152"/>
      <c r="X203" s="152"/>
      <c r="Y203" s="152"/>
      <c r="Z203" s="152"/>
      <c r="AA203" s="152"/>
      <c r="AB203" s="152"/>
      <c r="AC203" s="152"/>
      <c r="AD203" s="152"/>
      <c r="AE203" s="152" t="s">
        <v>86</v>
      </c>
      <c r="AF203" s="152"/>
      <c r="AG203" s="152"/>
      <c r="AH203" s="152"/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AU203" s="152"/>
      <c r="AV203" s="152"/>
      <c r="AW203" s="152"/>
      <c r="AX203" s="152"/>
      <c r="AY203" s="152"/>
      <c r="AZ203" s="152"/>
      <c r="BA203" s="152"/>
      <c r="BB203" s="152"/>
      <c r="BC203" s="152"/>
      <c r="BD203" s="152"/>
      <c r="BE203" s="152"/>
      <c r="BF203" s="152"/>
      <c r="BG203" s="152"/>
      <c r="BH203" s="152"/>
    </row>
    <row r="204" spans="1:60" outlineLevel="1">
      <c r="A204" s="143">
        <v>48</v>
      </c>
      <c r="B204" s="144" t="s">
        <v>292</v>
      </c>
      <c r="C204" s="145" t="s">
        <v>293</v>
      </c>
      <c r="D204" s="146" t="s">
        <v>111</v>
      </c>
      <c r="E204" s="147">
        <v>137.25</v>
      </c>
      <c r="F204" s="128"/>
      <c r="G204" s="148">
        <f t="shared" si="13"/>
        <v>0</v>
      </c>
      <c r="H204" s="148">
        <v>71.3</v>
      </c>
      <c r="I204" s="148">
        <f>ROUND(E204*H204,2)</f>
        <v>9785.93</v>
      </c>
      <c r="J204" s="148">
        <v>285.2</v>
      </c>
      <c r="K204" s="148">
        <f>ROUND(E204*J204,2)</f>
        <v>39143.699999999997</v>
      </c>
      <c r="L204" s="148">
        <v>21</v>
      </c>
      <c r="M204" s="148">
        <f>G204*(1+L204/100)</f>
        <v>0</v>
      </c>
      <c r="N204" s="149">
        <v>3.4499999999999999E-3</v>
      </c>
      <c r="O204" s="149">
        <f>ROUND(E204*N204,5)</f>
        <v>0.47350999999999999</v>
      </c>
      <c r="P204" s="149">
        <v>0</v>
      </c>
      <c r="Q204" s="149">
        <f>ROUND(E204*P204,5)</f>
        <v>0</v>
      </c>
      <c r="R204" s="149"/>
      <c r="S204" s="149"/>
      <c r="T204" s="150">
        <v>0.77100000000000002</v>
      </c>
      <c r="U204" s="149">
        <f>ROUND(E204*T204,2)</f>
        <v>105.82</v>
      </c>
      <c r="V204" s="153" t="s">
        <v>457</v>
      </c>
      <c r="W204" s="152"/>
      <c r="X204" s="152"/>
      <c r="Y204" s="152"/>
      <c r="Z204" s="152"/>
      <c r="AA204" s="152"/>
      <c r="AB204" s="152"/>
      <c r="AC204" s="152"/>
      <c r="AD204" s="152"/>
      <c r="AE204" s="152" t="s">
        <v>86</v>
      </c>
      <c r="AF204" s="152"/>
      <c r="AG204" s="152"/>
      <c r="AH204" s="152"/>
      <c r="AI204" s="152"/>
      <c r="AJ204" s="152"/>
      <c r="AK204" s="152"/>
      <c r="AL204" s="152"/>
      <c r="AM204" s="152"/>
      <c r="AN204" s="152"/>
      <c r="AO204" s="152"/>
      <c r="AP204" s="152"/>
      <c r="AQ204" s="152"/>
      <c r="AR204" s="152"/>
      <c r="AS204" s="152"/>
      <c r="AT204" s="152"/>
      <c r="AU204" s="152"/>
      <c r="AV204" s="152"/>
      <c r="AW204" s="152"/>
      <c r="AX204" s="152"/>
      <c r="AY204" s="152"/>
      <c r="AZ204" s="152"/>
      <c r="BA204" s="152"/>
      <c r="BB204" s="152"/>
      <c r="BC204" s="152"/>
      <c r="BD204" s="152"/>
      <c r="BE204" s="152"/>
      <c r="BF204" s="152"/>
      <c r="BG204" s="152"/>
      <c r="BH204" s="152"/>
    </row>
    <row r="205" spans="1:60" outlineLevel="1">
      <c r="A205" s="143"/>
      <c r="B205" s="144"/>
      <c r="C205" s="255" t="s">
        <v>482</v>
      </c>
      <c r="D205" s="256"/>
      <c r="E205" s="256"/>
      <c r="F205" s="256"/>
      <c r="G205" s="256"/>
      <c r="H205" s="256"/>
      <c r="I205" s="256"/>
      <c r="J205" s="256"/>
      <c r="K205" s="256"/>
      <c r="L205" s="256"/>
      <c r="M205" s="256"/>
      <c r="N205" s="256"/>
      <c r="O205" s="256"/>
      <c r="P205" s="256"/>
      <c r="Q205" s="256"/>
      <c r="R205" s="256"/>
      <c r="S205" s="256"/>
      <c r="T205" s="256"/>
      <c r="U205" s="256"/>
      <c r="V205" s="257"/>
      <c r="W205" s="152"/>
      <c r="X205" s="152"/>
      <c r="Y205" s="152"/>
      <c r="Z205" s="152"/>
      <c r="AA205" s="152"/>
      <c r="AB205" s="152"/>
      <c r="AC205" s="152"/>
      <c r="AD205" s="152"/>
      <c r="AE205" s="152"/>
      <c r="AF205" s="152"/>
      <c r="AG205" s="152"/>
      <c r="AH205" s="152"/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AU205" s="152"/>
      <c r="AV205" s="152"/>
      <c r="AW205" s="152"/>
      <c r="AX205" s="152"/>
      <c r="AY205" s="152"/>
      <c r="AZ205" s="152"/>
      <c r="BA205" s="152"/>
      <c r="BB205" s="152"/>
      <c r="BC205" s="152"/>
      <c r="BD205" s="152"/>
      <c r="BE205" s="152"/>
      <c r="BF205" s="152"/>
      <c r="BG205" s="152"/>
      <c r="BH205" s="152"/>
    </row>
    <row r="206" spans="1:60" outlineLevel="1">
      <c r="A206" s="143"/>
      <c r="B206" s="144"/>
      <c r="C206" s="154" t="s">
        <v>267</v>
      </c>
      <c r="D206" s="155"/>
      <c r="E206" s="156">
        <v>10.8</v>
      </c>
      <c r="F206" s="148"/>
      <c r="G206" s="148"/>
      <c r="H206" s="148"/>
      <c r="I206" s="148"/>
      <c r="J206" s="148"/>
      <c r="K206" s="148"/>
      <c r="L206" s="148"/>
      <c r="M206" s="148"/>
      <c r="N206" s="149"/>
      <c r="O206" s="149"/>
      <c r="P206" s="149"/>
      <c r="Q206" s="149"/>
      <c r="R206" s="149"/>
      <c r="S206" s="149"/>
      <c r="T206" s="150"/>
      <c r="U206" s="149"/>
      <c r="V206" s="153"/>
      <c r="W206" s="152"/>
      <c r="X206" s="152"/>
      <c r="Y206" s="152"/>
      <c r="Z206" s="152"/>
      <c r="AA206" s="152"/>
      <c r="AB206" s="152"/>
      <c r="AC206" s="152"/>
      <c r="AD206" s="152"/>
      <c r="AE206" s="152" t="s">
        <v>87</v>
      </c>
      <c r="AF206" s="152">
        <v>0</v>
      </c>
      <c r="AG206" s="152"/>
      <c r="AH206" s="152"/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AU206" s="152"/>
      <c r="AV206" s="152"/>
      <c r="AW206" s="152"/>
      <c r="AX206" s="152"/>
      <c r="AY206" s="152"/>
      <c r="AZ206" s="152"/>
      <c r="BA206" s="152"/>
      <c r="BB206" s="152"/>
      <c r="BC206" s="152"/>
      <c r="BD206" s="152"/>
      <c r="BE206" s="152"/>
      <c r="BF206" s="152"/>
      <c r="BG206" s="152"/>
      <c r="BH206" s="152"/>
    </row>
    <row r="207" spans="1:60" outlineLevel="1">
      <c r="A207" s="143"/>
      <c r="B207" s="144"/>
      <c r="C207" s="154" t="s">
        <v>268</v>
      </c>
      <c r="D207" s="155"/>
      <c r="E207" s="156">
        <v>12.6</v>
      </c>
      <c r="F207" s="148"/>
      <c r="G207" s="148"/>
      <c r="H207" s="148"/>
      <c r="I207" s="148"/>
      <c r="J207" s="148"/>
      <c r="K207" s="148"/>
      <c r="L207" s="148"/>
      <c r="M207" s="148"/>
      <c r="N207" s="149"/>
      <c r="O207" s="149"/>
      <c r="P207" s="149"/>
      <c r="Q207" s="149"/>
      <c r="R207" s="149"/>
      <c r="S207" s="149"/>
      <c r="T207" s="150"/>
      <c r="U207" s="149"/>
      <c r="V207" s="153"/>
      <c r="W207" s="152"/>
      <c r="X207" s="152"/>
      <c r="Y207" s="152"/>
      <c r="Z207" s="152"/>
      <c r="AA207" s="152"/>
      <c r="AB207" s="152"/>
      <c r="AC207" s="152"/>
      <c r="AD207" s="152"/>
      <c r="AE207" s="152" t="s">
        <v>87</v>
      </c>
      <c r="AF207" s="152">
        <v>0</v>
      </c>
      <c r="AG207" s="152"/>
      <c r="AH207" s="152"/>
      <c r="AI207" s="152"/>
      <c r="AJ207" s="152"/>
      <c r="AK207" s="152"/>
      <c r="AL207" s="152"/>
      <c r="AM207" s="152"/>
      <c r="AN207" s="152"/>
      <c r="AO207" s="152"/>
      <c r="AP207" s="152"/>
      <c r="AQ207" s="152"/>
      <c r="AR207" s="152"/>
      <c r="AS207" s="152"/>
      <c r="AT207" s="152"/>
      <c r="AU207" s="152"/>
      <c r="AV207" s="152"/>
      <c r="AW207" s="152"/>
      <c r="AX207" s="152"/>
      <c r="AY207" s="152"/>
      <c r="AZ207" s="152"/>
      <c r="BA207" s="152"/>
      <c r="BB207" s="152"/>
      <c r="BC207" s="152"/>
      <c r="BD207" s="152"/>
      <c r="BE207" s="152"/>
      <c r="BF207" s="152"/>
      <c r="BG207" s="152"/>
      <c r="BH207" s="152"/>
    </row>
    <row r="208" spans="1:60" outlineLevel="1">
      <c r="A208" s="143"/>
      <c r="B208" s="144"/>
      <c r="C208" s="154" t="s">
        <v>269</v>
      </c>
      <c r="D208" s="155"/>
      <c r="E208" s="156">
        <v>55.5</v>
      </c>
      <c r="F208" s="148"/>
      <c r="G208" s="148"/>
      <c r="H208" s="148"/>
      <c r="I208" s="148"/>
      <c r="J208" s="148"/>
      <c r="K208" s="148"/>
      <c r="L208" s="148"/>
      <c r="M208" s="148"/>
      <c r="N208" s="149"/>
      <c r="O208" s="149"/>
      <c r="P208" s="149"/>
      <c r="Q208" s="149"/>
      <c r="R208" s="149"/>
      <c r="S208" s="149"/>
      <c r="T208" s="150"/>
      <c r="U208" s="149"/>
      <c r="V208" s="153"/>
      <c r="W208" s="152"/>
      <c r="X208" s="152"/>
      <c r="Y208" s="152"/>
      <c r="Z208" s="152"/>
      <c r="AA208" s="152"/>
      <c r="AB208" s="152"/>
      <c r="AC208" s="152"/>
      <c r="AD208" s="152"/>
      <c r="AE208" s="152" t="s">
        <v>87</v>
      </c>
      <c r="AF208" s="152">
        <v>0</v>
      </c>
      <c r="AG208" s="152"/>
      <c r="AH208" s="152"/>
      <c r="AI208" s="152"/>
      <c r="AJ208" s="152"/>
      <c r="AK208" s="152"/>
      <c r="AL208" s="152"/>
      <c r="AM208" s="152"/>
      <c r="AN208" s="152"/>
      <c r="AO208" s="152"/>
      <c r="AP208" s="152"/>
      <c r="AQ208" s="152"/>
      <c r="AR208" s="152"/>
      <c r="AS208" s="152"/>
      <c r="AT208" s="152"/>
      <c r="AU208" s="152"/>
      <c r="AV208" s="152"/>
      <c r="AW208" s="152"/>
      <c r="AX208" s="152"/>
      <c r="AY208" s="152"/>
      <c r="AZ208" s="152"/>
      <c r="BA208" s="152"/>
      <c r="BB208" s="152"/>
      <c r="BC208" s="152"/>
      <c r="BD208" s="152"/>
      <c r="BE208" s="152"/>
      <c r="BF208" s="152"/>
      <c r="BG208" s="152"/>
      <c r="BH208" s="152"/>
    </row>
    <row r="209" spans="1:60" outlineLevel="1">
      <c r="A209" s="143"/>
      <c r="B209" s="144"/>
      <c r="C209" s="154" t="s">
        <v>270</v>
      </c>
      <c r="D209" s="155"/>
      <c r="E209" s="156">
        <v>50.4</v>
      </c>
      <c r="F209" s="148"/>
      <c r="G209" s="148"/>
      <c r="H209" s="148"/>
      <c r="I209" s="148"/>
      <c r="J209" s="148"/>
      <c r="K209" s="148"/>
      <c r="L209" s="148"/>
      <c r="M209" s="148"/>
      <c r="N209" s="149"/>
      <c r="O209" s="149"/>
      <c r="P209" s="149"/>
      <c r="Q209" s="149"/>
      <c r="R209" s="149"/>
      <c r="S209" s="149"/>
      <c r="T209" s="150"/>
      <c r="U209" s="149"/>
      <c r="V209" s="153"/>
      <c r="W209" s="152"/>
      <c r="X209" s="152"/>
      <c r="Y209" s="152"/>
      <c r="Z209" s="152"/>
      <c r="AA209" s="152"/>
      <c r="AB209" s="152"/>
      <c r="AC209" s="152"/>
      <c r="AD209" s="152"/>
      <c r="AE209" s="152" t="s">
        <v>87</v>
      </c>
      <c r="AF209" s="152">
        <v>0</v>
      </c>
      <c r="AG209" s="152"/>
      <c r="AH209" s="152"/>
      <c r="AI209" s="152"/>
      <c r="AJ209" s="152"/>
      <c r="AK209" s="152"/>
      <c r="AL209" s="152"/>
      <c r="AM209" s="152"/>
      <c r="AN209" s="152"/>
      <c r="AO209" s="152"/>
      <c r="AP209" s="152"/>
      <c r="AQ209" s="152"/>
      <c r="AR209" s="152"/>
      <c r="AS209" s="152"/>
      <c r="AT209" s="152"/>
      <c r="AU209" s="152"/>
      <c r="AV209" s="152"/>
      <c r="AW209" s="152"/>
      <c r="AX209" s="152"/>
      <c r="AY209" s="152"/>
      <c r="AZ209" s="152"/>
      <c r="BA209" s="152"/>
      <c r="BB209" s="152"/>
      <c r="BC209" s="152"/>
      <c r="BD209" s="152"/>
      <c r="BE209" s="152"/>
      <c r="BF209" s="152"/>
      <c r="BG209" s="152"/>
      <c r="BH209" s="152"/>
    </row>
    <row r="210" spans="1:60" outlineLevel="1">
      <c r="A210" s="143"/>
      <c r="B210" s="144"/>
      <c r="C210" s="154" t="s">
        <v>271</v>
      </c>
      <c r="D210" s="155"/>
      <c r="E210" s="156">
        <v>1.95</v>
      </c>
      <c r="F210" s="148"/>
      <c r="G210" s="148"/>
      <c r="H210" s="148"/>
      <c r="I210" s="148"/>
      <c r="J210" s="148"/>
      <c r="K210" s="148"/>
      <c r="L210" s="148"/>
      <c r="M210" s="148"/>
      <c r="N210" s="149"/>
      <c r="O210" s="149"/>
      <c r="P210" s="149"/>
      <c r="Q210" s="149"/>
      <c r="R210" s="149"/>
      <c r="S210" s="149"/>
      <c r="T210" s="150"/>
      <c r="U210" s="149"/>
      <c r="V210" s="153"/>
      <c r="W210" s="152"/>
      <c r="X210" s="152"/>
      <c r="Y210" s="152"/>
      <c r="Z210" s="152"/>
      <c r="AA210" s="152"/>
      <c r="AB210" s="152"/>
      <c r="AC210" s="152"/>
      <c r="AD210" s="152"/>
      <c r="AE210" s="152" t="s">
        <v>87</v>
      </c>
      <c r="AF210" s="152">
        <v>0</v>
      </c>
      <c r="AG210" s="152"/>
      <c r="AH210" s="152"/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  <c r="BG210" s="152"/>
      <c r="BH210" s="152"/>
    </row>
    <row r="211" spans="1:60" outlineLevel="1">
      <c r="A211" s="143"/>
      <c r="B211" s="144"/>
      <c r="C211" s="154" t="s">
        <v>272</v>
      </c>
      <c r="D211" s="155"/>
      <c r="E211" s="156">
        <v>4.5</v>
      </c>
      <c r="F211" s="148"/>
      <c r="G211" s="148"/>
      <c r="H211" s="148"/>
      <c r="I211" s="148"/>
      <c r="J211" s="148"/>
      <c r="K211" s="148"/>
      <c r="L211" s="148"/>
      <c r="M211" s="148"/>
      <c r="N211" s="149"/>
      <c r="O211" s="149"/>
      <c r="P211" s="149"/>
      <c r="Q211" s="149"/>
      <c r="R211" s="149"/>
      <c r="S211" s="149"/>
      <c r="T211" s="150"/>
      <c r="U211" s="149"/>
      <c r="V211" s="153"/>
      <c r="W211" s="152"/>
      <c r="X211" s="152"/>
      <c r="Y211" s="152"/>
      <c r="Z211" s="152"/>
      <c r="AA211" s="152"/>
      <c r="AB211" s="152"/>
      <c r="AC211" s="152"/>
      <c r="AD211" s="152"/>
      <c r="AE211" s="152" t="s">
        <v>87</v>
      </c>
      <c r="AF211" s="152">
        <v>0</v>
      </c>
      <c r="AG211" s="152"/>
      <c r="AH211" s="152"/>
      <c r="AI211" s="152"/>
      <c r="AJ211" s="152"/>
      <c r="AK211" s="152"/>
      <c r="AL211" s="152"/>
      <c r="AM211" s="152"/>
      <c r="AN211" s="152"/>
      <c r="AO211" s="152"/>
      <c r="AP211" s="152"/>
      <c r="AQ211" s="152"/>
      <c r="AR211" s="152"/>
      <c r="AS211" s="152"/>
      <c r="AT211" s="152"/>
      <c r="AU211" s="152"/>
      <c r="AV211" s="152"/>
      <c r="AW211" s="152"/>
      <c r="AX211" s="152"/>
      <c r="AY211" s="152"/>
      <c r="AZ211" s="152"/>
      <c r="BA211" s="152"/>
      <c r="BB211" s="152"/>
      <c r="BC211" s="152"/>
      <c r="BD211" s="152"/>
      <c r="BE211" s="152"/>
      <c r="BF211" s="152"/>
      <c r="BG211" s="152"/>
      <c r="BH211" s="152"/>
    </row>
    <row r="212" spans="1:60" outlineLevel="1">
      <c r="A212" s="143"/>
      <c r="B212" s="144"/>
      <c r="C212" s="154" t="s">
        <v>273</v>
      </c>
      <c r="D212" s="155"/>
      <c r="E212" s="156">
        <v>1.5</v>
      </c>
      <c r="F212" s="148"/>
      <c r="G212" s="148"/>
      <c r="H212" s="148"/>
      <c r="I212" s="148"/>
      <c r="J212" s="148"/>
      <c r="K212" s="148"/>
      <c r="L212" s="148"/>
      <c r="M212" s="148"/>
      <c r="N212" s="149"/>
      <c r="O212" s="149"/>
      <c r="P212" s="149"/>
      <c r="Q212" s="149"/>
      <c r="R212" s="149"/>
      <c r="S212" s="149"/>
      <c r="T212" s="150"/>
      <c r="U212" s="149"/>
      <c r="V212" s="153"/>
      <c r="W212" s="152"/>
      <c r="X212" s="152"/>
      <c r="Y212" s="152"/>
      <c r="Z212" s="152"/>
      <c r="AA212" s="152"/>
      <c r="AB212" s="152"/>
      <c r="AC212" s="152"/>
      <c r="AD212" s="152"/>
      <c r="AE212" s="152" t="s">
        <v>87</v>
      </c>
      <c r="AF212" s="152">
        <v>0</v>
      </c>
      <c r="AG212" s="152"/>
      <c r="AH212" s="152"/>
      <c r="AI212" s="152"/>
      <c r="AJ212" s="152"/>
      <c r="AK212" s="152"/>
      <c r="AL212" s="152"/>
      <c r="AM212" s="152"/>
      <c r="AN212" s="152"/>
      <c r="AO212" s="152"/>
      <c r="AP212" s="152"/>
      <c r="AQ212" s="152"/>
      <c r="AR212" s="152"/>
      <c r="AS212" s="152"/>
      <c r="AT212" s="152"/>
      <c r="AU212" s="152"/>
      <c r="AV212" s="152"/>
      <c r="AW212" s="152"/>
      <c r="AX212" s="152"/>
      <c r="AY212" s="152"/>
      <c r="AZ212" s="152"/>
      <c r="BA212" s="152"/>
      <c r="BB212" s="152"/>
      <c r="BC212" s="152"/>
      <c r="BD212" s="152"/>
      <c r="BE212" s="152"/>
      <c r="BF212" s="152"/>
      <c r="BG212" s="152"/>
      <c r="BH212" s="152"/>
    </row>
    <row r="213" spans="1:60" outlineLevel="1">
      <c r="A213" s="143">
        <v>49</v>
      </c>
      <c r="B213" s="144" t="s">
        <v>294</v>
      </c>
      <c r="C213" s="145" t="s">
        <v>295</v>
      </c>
      <c r="D213" s="146" t="s">
        <v>220</v>
      </c>
      <c r="E213" s="147">
        <v>0.62629999999999997</v>
      </c>
      <c r="F213" s="128"/>
      <c r="G213" s="148">
        <f t="shared" si="13"/>
        <v>0</v>
      </c>
      <c r="H213" s="148">
        <v>0</v>
      </c>
      <c r="I213" s="148">
        <f>ROUND(E213*H213,2)</f>
        <v>0</v>
      </c>
      <c r="J213" s="148">
        <v>1434</v>
      </c>
      <c r="K213" s="148">
        <f>ROUND(E213*J213,2)</f>
        <v>898.11</v>
      </c>
      <c r="L213" s="148">
        <v>21</v>
      </c>
      <c r="M213" s="148">
        <f>G213*(1+L213/100)</f>
        <v>0</v>
      </c>
      <c r="N213" s="149">
        <v>0</v>
      </c>
      <c r="O213" s="149">
        <f>ROUND(E213*N213,5)</f>
        <v>0</v>
      </c>
      <c r="P213" s="149">
        <v>0</v>
      </c>
      <c r="Q213" s="149">
        <f>ROUND(E213*P213,5)</f>
        <v>0</v>
      </c>
      <c r="R213" s="149"/>
      <c r="S213" s="149"/>
      <c r="T213" s="150">
        <v>4.9470000000000001</v>
      </c>
      <c r="U213" s="149">
        <f>ROUND(E213*T213,2)</f>
        <v>3.1</v>
      </c>
      <c r="V213" s="153" t="s">
        <v>457</v>
      </c>
      <c r="W213" s="152"/>
      <c r="X213" s="152"/>
      <c r="Y213" s="152"/>
      <c r="Z213" s="152"/>
      <c r="AA213" s="152"/>
      <c r="AB213" s="152"/>
      <c r="AC213" s="152"/>
      <c r="AD213" s="152"/>
      <c r="AE213" s="152" t="s">
        <v>86</v>
      </c>
      <c r="AF213" s="152"/>
      <c r="AG213" s="152"/>
      <c r="AH213" s="152"/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AU213" s="152"/>
      <c r="AV213" s="152"/>
      <c r="AW213" s="152"/>
      <c r="AX213" s="152"/>
      <c r="AY213" s="152"/>
      <c r="AZ213" s="152"/>
      <c r="BA213" s="152"/>
      <c r="BB213" s="152"/>
      <c r="BC213" s="152"/>
      <c r="BD213" s="152"/>
      <c r="BE213" s="152"/>
      <c r="BF213" s="152"/>
      <c r="BG213" s="152"/>
      <c r="BH213" s="152"/>
    </row>
    <row r="214" spans="1:60" outlineLevel="1">
      <c r="A214" s="143">
        <v>50</v>
      </c>
      <c r="B214" s="144" t="s">
        <v>296</v>
      </c>
      <c r="C214" s="145" t="s">
        <v>297</v>
      </c>
      <c r="D214" s="146" t="s">
        <v>111</v>
      </c>
      <c r="E214" s="147">
        <v>34.200000000000003</v>
      </c>
      <c r="F214" s="128"/>
      <c r="G214" s="148">
        <f t="shared" si="13"/>
        <v>0</v>
      </c>
      <c r="H214" s="148">
        <v>86.32</v>
      </c>
      <c r="I214" s="148">
        <f>ROUND(E214*H214,2)</f>
        <v>2952.14</v>
      </c>
      <c r="J214" s="148">
        <v>206.68</v>
      </c>
      <c r="K214" s="148">
        <f>ROUND(E214*J214,2)</f>
        <v>7068.46</v>
      </c>
      <c r="L214" s="148">
        <v>21</v>
      </c>
      <c r="M214" s="148">
        <f>G214*(1+L214/100)</f>
        <v>0</v>
      </c>
      <c r="N214" s="149">
        <v>3.0799999999999998E-3</v>
      </c>
      <c r="O214" s="149">
        <f>ROUND(E214*N214,5)</f>
        <v>0.10534</v>
      </c>
      <c r="P214" s="149">
        <v>0</v>
      </c>
      <c r="Q214" s="149">
        <f>ROUND(E214*P214,5)</f>
        <v>0</v>
      </c>
      <c r="R214" s="149"/>
      <c r="S214" s="149"/>
      <c r="T214" s="150">
        <v>0.5</v>
      </c>
      <c r="U214" s="149">
        <f>ROUND(E214*T214,2)</f>
        <v>17.100000000000001</v>
      </c>
      <c r="V214" s="153" t="s">
        <v>457</v>
      </c>
      <c r="W214" s="152"/>
      <c r="X214" s="152"/>
      <c r="Y214" s="152"/>
      <c r="Z214" s="152"/>
      <c r="AA214" s="152"/>
      <c r="AB214" s="152"/>
      <c r="AC214" s="152"/>
      <c r="AD214" s="152"/>
      <c r="AE214" s="152" t="s">
        <v>86</v>
      </c>
      <c r="AF214" s="152"/>
      <c r="AG214" s="152"/>
      <c r="AH214" s="152"/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AU214" s="152"/>
      <c r="AV214" s="152"/>
      <c r="AW214" s="152"/>
      <c r="AX214" s="152"/>
      <c r="AY214" s="152"/>
      <c r="AZ214" s="152"/>
      <c r="BA214" s="152"/>
      <c r="BB214" s="152"/>
      <c r="BC214" s="152"/>
      <c r="BD214" s="152"/>
      <c r="BE214" s="152"/>
      <c r="BF214" s="152"/>
      <c r="BG214" s="152"/>
      <c r="BH214" s="152"/>
    </row>
    <row r="215" spans="1:60" outlineLevel="1">
      <c r="A215" s="143"/>
      <c r="B215" s="144"/>
      <c r="C215" s="255" t="s">
        <v>483</v>
      </c>
      <c r="D215" s="256"/>
      <c r="E215" s="256"/>
      <c r="F215" s="256"/>
      <c r="G215" s="256"/>
      <c r="H215" s="256"/>
      <c r="I215" s="256"/>
      <c r="J215" s="256"/>
      <c r="K215" s="256"/>
      <c r="L215" s="256"/>
      <c r="M215" s="256"/>
      <c r="N215" s="256"/>
      <c r="O215" s="256"/>
      <c r="P215" s="256"/>
      <c r="Q215" s="256"/>
      <c r="R215" s="256"/>
      <c r="S215" s="256"/>
      <c r="T215" s="256"/>
      <c r="U215" s="256"/>
      <c r="V215" s="257"/>
      <c r="W215" s="152"/>
      <c r="X215" s="152"/>
      <c r="Y215" s="152"/>
      <c r="Z215" s="152"/>
      <c r="AA215" s="152"/>
      <c r="AB215" s="152"/>
      <c r="AC215" s="152"/>
      <c r="AD215" s="152"/>
      <c r="AE215" s="152"/>
      <c r="AF215" s="152"/>
      <c r="AG215" s="152"/>
      <c r="AH215" s="152"/>
      <c r="AI215" s="152"/>
      <c r="AJ215" s="152"/>
      <c r="AK215" s="152"/>
      <c r="AL215" s="152"/>
      <c r="AM215" s="152"/>
      <c r="AN215" s="152"/>
      <c r="AO215" s="152"/>
      <c r="AP215" s="152"/>
      <c r="AQ215" s="152"/>
      <c r="AR215" s="152"/>
      <c r="AS215" s="152"/>
      <c r="AT215" s="152"/>
      <c r="AU215" s="152"/>
      <c r="AV215" s="152"/>
      <c r="AW215" s="152"/>
      <c r="AX215" s="152"/>
      <c r="AY215" s="152"/>
      <c r="AZ215" s="152"/>
      <c r="BA215" s="152"/>
      <c r="BB215" s="152"/>
      <c r="BC215" s="152"/>
      <c r="BD215" s="152"/>
      <c r="BE215" s="152"/>
      <c r="BF215" s="152"/>
      <c r="BG215" s="152"/>
      <c r="BH215" s="152"/>
    </row>
    <row r="216" spans="1:60" outlineLevel="1">
      <c r="A216" s="143">
        <v>51</v>
      </c>
      <c r="B216" s="144" t="s">
        <v>298</v>
      </c>
      <c r="C216" s="145" t="s">
        <v>299</v>
      </c>
      <c r="D216" s="146" t="s">
        <v>199</v>
      </c>
      <c r="E216" s="147">
        <v>35</v>
      </c>
      <c r="F216" s="128"/>
      <c r="G216" s="148">
        <f t="shared" si="13"/>
        <v>0</v>
      </c>
      <c r="H216" s="148">
        <v>3.92</v>
      </c>
      <c r="I216" s="148">
        <f>ROUND(E216*H216,2)</f>
        <v>137.19999999999999</v>
      </c>
      <c r="J216" s="148">
        <v>43.18</v>
      </c>
      <c r="K216" s="148">
        <f>ROUND(E216*J216,2)</f>
        <v>1511.3</v>
      </c>
      <c r="L216" s="148">
        <v>21</v>
      </c>
      <c r="M216" s="148">
        <f>G216*(1+L216/100)</f>
        <v>0</v>
      </c>
      <c r="N216" s="149">
        <v>5.0000000000000002E-5</v>
      </c>
      <c r="O216" s="149">
        <f>ROUND(E216*N216,5)</f>
        <v>1.75E-3</v>
      </c>
      <c r="P216" s="149">
        <v>0</v>
      </c>
      <c r="Q216" s="149">
        <f>ROUND(E216*P216,5)</f>
        <v>0</v>
      </c>
      <c r="R216" s="149"/>
      <c r="S216" s="149"/>
      <c r="T216" s="150">
        <v>0.1</v>
      </c>
      <c r="U216" s="149">
        <f>ROUND(E216*T216,2)</f>
        <v>3.5</v>
      </c>
      <c r="V216" s="153" t="s">
        <v>457</v>
      </c>
      <c r="W216" s="152"/>
      <c r="X216" s="152"/>
      <c r="Y216" s="152"/>
      <c r="Z216" s="152"/>
      <c r="AA216" s="152"/>
      <c r="AB216" s="152"/>
      <c r="AC216" s="152"/>
      <c r="AD216" s="152"/>
      <c r="AE216" s="152" t="s">
        <v>86</v>
      </c>
      <c r="AF216" s="152"/>
      <c r="AG216" s="152"/>
      <c r="AH216" s="152"/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AU216" s="152"/>
      <c r="AV216" s="152"/>
      <c r="AW216" s="152"/>
      <c r="AX216" s="152"/>
      <c r="AY216" s="152"/>
      <c r="AZ216" s="152"/>
      <c r="BA216" s="152"/>
      <c r="BB216" s="152"/>
      <c r="BC216" s="152"/>
      <c r="BD216" s="152"/>
      <c r="BE216" s="152"/>
      <c r="BF216" s="152"/>
      <c r="BG216" s="152"/>
      <c r="BH216" s="152"/>
    </row>
    <row r="217" spans="1:60" outlineLevel="1">
      <c r="A217" s="143">
        <v>52</v>
      </c>
      <c r="B217" s="144" t="s">
        <v>300</v>
      </c>
      <c r="C217" s="145" t="s">
        <v>301</v>
      </c>
      <c r="D217" s="146" t="s">
        <v>199</v>
      </c>
      <c r="E217" s="147">
        <v>2</v>
      </c>
      <c r="F217" s="128"/>
      <c r="G217" s="148">
        <f t="shared" si="13"/>
        <v>0</v>
      </c>
      <c r="H217" s="148">
        <v>56.98</v>
      </c>
      <c r="I217" s="148">
        <f>ROUND(E217*H217,2)</f>
        <v>113.96</v>
      </c>
      <c r="J217" s="148">
        <v>399.02</v>
      </c>
      <c r="K217" s="148">
        <f>ROUND(E217*J217,2)</f>
        <v>798.04</v>
      </c>
      <c r="L217" s="148">
        <v>21</v>
      </c>
      <c r="M217" s="148">
        <f>G217*(1+L217/100)</f>
        <v>0</v>
      </c>
      <c r="N217" s="149">
        <v>1.65E-3</v>
      </c>
      <c r="O217" s="149">
        <f>ROUND(E217*N217,5)</f>
        <v>3.3E-3</v>
      </c>
      <c r="P217" s="149">
        <v>0</v>
      </c>
      <c r="Q217" s="149">
        <f>ROUND(E217*P217,5)</f>
        <v>0</v>
      </c>
      <c r="R217" s="149"/>
      <c r="S217" s="149"/>
      <c r="T217" s="150">
        <v>0.92600000000000005</v>
      </c>
      <c r="U217" s="149">
        <f>ROUND(E217*T217,2)</f>
        <v>1.85</v>
      </c>
      <c r="V217" s="153" t="s">
        <v>457</v>
      </c>
      <c r="W217" s="152"/>
      <c r="X217" s="152"/>
      <c r="Y217" s="152"/>
      <c r="Z217" s="152"/>
      <c r="AA217" s="152"/>
      <c r="AB217" s="152"/>
      <c r="AC217" s="152"/>
      <c r="AD217" s="152"/>
      <c r="AE217" s="152" t="s">
        <v>86</v>
      </c>
      <c r="AF217" s="152"/>
      <c r="AG217" s="152"/>
      <c r="AH217" s="152"/>
      <c r="AI217" s="152"/>
      <c r="AJ217" s="152"/>
      <c r="AK217" s="152"/>
      <c r="AL217" s="152"/>
      <c r="AM217" s="152"/>
      <c r="AN217" s="152"/>
      <c r="AO217" s="152"/>
      <c r="AP217" s="152"/>
      <c r="AQ217" s="152"/>
      <c r="AR217" s="152"/>
      <c r="AS217" s="152"/>
      <c r="AT217" s="152"/>
      <c r="AU217" s="152"/>
      <c r="AV217" s="152"/>
      <c r="AW217" s="152"/>
      <c r="AX217" s="152"/>
      <c r="AY217" s="152"/>
      <c r="AZ217" s="152"/>
      <c r="BA217" s="152"/>
      <c r="BB217" s="152"/>
      <c r="BC217" s="152"/>
      <c r="BD217" s="152"/>
      <c r="BE217" s="152"/>
      <c r="BF217" s="152"/>
      <c r="BG217" s="152"/>
      <c r="BH217" s="152"/>
    </row>
    <row r="218" spans="1:60" outlineLevel="1">
      <c r="A218" s="143">
        <v>53</v>
      </c>
      <c r="B218" s="144" t="s">
        <v>302</v>
      </c>
      <c r="C218" s="145" t="s">
        <v>303</v>
      </c>
      <c r="D218" s="146" t="s">
        <v>111</v>
      </c>
      <c r="E218" s="147">
        <v>8.4</v>
      </c>
      <c r="F218" s="128"/>
      <c r="G218" s="148">
        <f t="shared" si="13"/>
        <v>0</v>
      </c>
      <c r="H218" s="148">
        <v>88.16</v>
      </c>
      <c r="I218" s="148">
        <f>ROUND(E218*H218,2)</f>
        <v>740.54</v>
      </c>
      <c r="J218" s="148">
        <v>195.34</v>
      </c>
      <c r="K218" s="148">
        <f>ROUND(E218*J218,2)</f>
        <v>1640.86</v>
      </c>
      <c r="L218" s="148">
        <v>21</v>
      </c>
      <c r="M218" s="148">
        <f>G218*(1+L218/100)</f>
        <v>0</v>
      </c>
      <c r="N218" s="149">
        <v>2.63E-3</v>
      </c>
      <c r="O218" s="149">
        <f>ROUND(E218*N218,5)</f>
        <v>2.2089999999999999E-2</v>
      </c>
      <c r="P218" s="149">
        <v>0</v>
      </c>
      <c r="Q218" s="149">
        <f>ROUND(E218*P218,5)</f>
        <v>0</v>
      </c>
      <c r="R218" s="149"/>
      <c r="S218" s="149"/>
      <c r="T218" s="150">
        <v>0.48199999999999998</v>
      </c>
      <c r="U218" s="149">
        <f>ROUND(E218*T218,2)</f>
        <v>4.05</v>
      </c>
      <c r="V218" s="153" t="s">
        <v>457</v>
      </c>
      <c r="W218" s="152"/>
      <c r="X218" s="152"/>
      <c r="Y218" s="152"/>
      <c r="Z218" s="152"/>
      <c r="AA218" s="152"/>
      <c r="AB218" s="152"/>
      <c r="AC218" s="152"/>
      <c r="AD218" s="152"/>
      <c r="AE218" s="152" t="s">
        <v>86</v>
      </c>
      <c r="AF218" s="152"/>
      <c r="AG218" s="152"/>
      <c r="AH218" s="152"/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AU218" s="152"/>
      <c r="AV218" s="152"/>
      <c r="AW218" s="152"/>
      <c r="AX218" s="152"/>
      <c r="AY218" s="152"/>
      <c r="AZ218" s="152"/>
      <c r="BA218" s="152"/>
      <c r="BB218" s="152"/>
      <c r="BC218" s="152"/>
      <c r="BD218" s="152"/>
      <c r="BE218" s="152"/>
      <c r="BF218" s="152"/>
      <c r="BG218" s="152"/>
      <c r="BH218" s="152"/>
    </row>
    <row r="219" spans="1:60" outlineLevel="1">
      <c r="A219" s="143"/>
      <c r="B219" s="144"/>
      <c r="C219" s="255" t="s">
        <v>484</v>
      </c>
      <c r="D219" s="256"/>
      <c r="E219" s="256"/>
      <c r="F219" s="256"/>
      <c r="G219" s="256"/>
      <c r="H219" s="256"/>
      <c r="I219" s="256"/>
      <c r="J219" s="256"/>
      <c r="K219" s="256"/>
      <c r="L219" s="256"/>
      <c r="M219" s="256"/>
      <c r="N219" s="256"/>
      <c r="O219" s="256"/>
      <c r="P219" s="256"/>
      <c r="Q219" s="256"/>
      <c r="R219" s="256"/>
      <c r="S219" s="256"/>
      <c r="T219" s="256"/>
      <c r="U219" s="256"/>
      <c r="V219" s="257"/>
      <c r="W219" s="152"/>
      <c r="X219" s="152"/>
      <c r="Y219" s="152"/>
      <c r="Z219" s="152"/>
      <c r="AA219" s="152"/>
      <c r="AB219" s="152"/>
      <c r="AC219" s="152"/>
      <c r="AD219" s="152"/>
      <c r="AE219" s="152"/>
      <c r="AF219" s="152"/>
      <c r="AG219" s="152"/>
      <c r="AH219" s="152"/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AU219" s="152"/>
      <c r="AV219" s="152"/>
      <c r="AW219" s="152"/>
      <c r="AX219" s="152"/>
      <c r="AY219" s="152"/>
      <c r="AZ219" s="152"/>
      <c r="BA219" s="152"/>
      <c r="BB219" s="152"/>
      <c r="BC219" s="152"/>
      <c r="BD219" s="152"/>
      <c r="BE219" s="152"/>
      <c r="BF219" s="152"/>
      <c r="BG219" s="152"/>
      <c r="BH219" s="152"/>
    </row>
    <row r="220" spans="1:60" outlineLevel="1">
      <c r="A220" s="143"/>
      <c r="B220" s="144"/>
      <c r="C220" s="154" t="s">
        <v>286</v>
      </c>
      <c r="D220" s="155"/>
      <c r="E220" s="156">
        <v>8.4</v>
      </c>
      <c r="F220" s="148"/>
      <c r="G220" s="148"/>
      <c r="H220" s="148"/>
      <c r="I220" s="148"/>
      <c r="J220" s="148"/>
      <c r="K220" s="148"/>
      <c r="L220" s="148"/>
      <c r="M220" s="148"/>
      <c r="N220" s="149"/>
      <c r="O220" s="149"/>
      <c r="P220" s="149"/>
      <c r="Q220" s="149"/>
      <c r="R220" s="149"/>
      <c r="S220" s="149"/>
      <c r="T220" s="150"/>
      <c r="U220" s="149"/>
      <c r="V220" s="153"/>
      <c r="W220" s="152"/>
      <c r="X220" s="152"/>
      <c r="Y220" s="152"/>
      <c r="Z220" s="152"/>
      <c r="AA220" s="152"/>
      <c r="AB220" s="152"/>
      <c r="AC220" s="152"/>
      <c r="AD220" s="152"/>
      <c r="AE220" s="152" t="s">
        <v>87</v>
      </c>
      <c r="AF220" s="152">
        <v>0</v>
      </c>
      <c r="AG220" s="152"/>
      <c r="AH220" s="152"/>
      <c r="AI220" s="152"/>
      <c r="AJ220" s="152"/>
      <c r="AK220" s="152"/>
      <c r="AL220" s="152"/>
      <c r="AM220" s="152"/>
      <c r="AN220" s="152"/>
      <c r="AO220" s="152"/>
      <c r="AP220" s="152"/>
      <c r="AQ220" s="152"/>
      <c r="AR220" s="152"/>
      <c r="AS220" s="152"/>
      <c r="AT220" s="152"/>
      <c r="AU220" s="152"/>
      <c r="AV220" s="152"/>
      <c r="AW220" s="152"/>
      <c r="AX220" s="152"/>
      <c r="AY220" s="152"/>
      <c r="AZ220" s="152"/>
      <c r="BA220" s="152"/>
      <c r="BB220" s="152"/>
      <c r="BC220" s="152"/>
      <c r="BD220" s="152"/>
      <c r="BE220" s="152"/>
      <c r="BF220" s="152"/>
      <c r="BG220" s="152"/>
      <c r="BH220" s="152"/>
    </row>
    <row r="221" spans="1:60" outlineLevel="1">
      <c r="A221" s="143">
        <v>54</v>
      </c>
      <c r="B221" s="144" t="s">
        <v>304</v>
      </c>
      <c r="C221" s="145" t="s">
        <v>305</v>
      </c>
      <c r="D221" s="146" t="s">
        <v>111</v>
      </c>
      <c r="E221" s="147">
        <v>6.93</v>
      </c>
      <c r="F221" s="128"/>
      <c r="G221" s="148">
        <f t="shared" si="13"/>
        <v>0</v>
      </c>
      <c r="H221" s="148">
        <v>62.9</v>
      </c>
      <c r="I221" s="148">
        <f>ROUND(E221*H221,2)</f>
        <v>435.9</v>
      </c>
      <c r="J221" s="148">
        <v>202.6</v>
      </c>
      <c r="K221" s="148">
        <f>ROUND(E221*J221,2)</f>
        <v>1404.02</v>
      </c>
      <c r="L221" s="148">
        <v>21</v>
      </c>
      <c r="M221" s="148">
        <f>G221*(1+L221/100)</f>
        <v>0</v>
      </c>
      <c r="N221" s="149">
        <v>2.9399999999999999E-3</v>
      </c>
      <c r="O221" s="149">
        <f>ROUND(E221*N221,5)</f>
        <v>2.0369999999999999E-2</v>
      </c>
      <c r="P221" s="149">
        <v>0</v>
      </c>
      <c r="Q221" s="149">
        <f>ROUND(E221*P221,5)</f>
        <v>0</v>
      </c>
      <c r="R221" s="149"/>
      <c r="S221" s="149"/>
      <c r="T221" s="150">
        <v>0.58599999999999997</v>
      </c>
      <c r="U221" s="149">
        <f>ROUND(E221*T221,2)</f>
        <v>4.0599999999999996</v>
      </c>
      <c r="V221" s="153" t="s">
        <v>359</v>
      </c>
      <c r="W221" s="152"/>
      <c r="X221" s="152"/>
      <c r="Y221" s="152"/>
      <c r="Z221" s="152"/>
      <c r="AA221" s="152"/>
      <c r="AB221" s="152"/>
      <c r="AC221" s="152"/>
      <c r="AD221" s="152"/>
      <c r="AE221" s="152" t="s">
        <v>86</v>
      </c>
      <c r="AF221" s="152"/>
      <c r="AG221" s="152"/>
      <c r="AH221" s="152"/>
      <c r="AI221" s="152"/>
      <c r="AJ221" s="152"/>
      <c r="AK221" s="152"/>
      <c r="AL221" s="152"/>
      <c r="AM221" s="152"/>
      <c r="AN221" s="152"/>
      <c r="AO221" s="152"/>
      <c r="AP221" s="152"/>
      <c r="AQ221" s="152"/>
      <c r="AR221" s="152"/>
      <c r="AS221" s="152"/>
      <c r="AT221" s="152"/>
      <c r="AU221" s="152"/>
      <c r="AV221" s="152"/>
      <c r="AW221" s="152"/>
      <c r="AX221" s="152"/>
      <c r="AY221" s="152"/>
      <c r="AZ221" s="152"/>
      <c r="BA221" s="152"/>
      <c r="BB221" s="152"/>
      <c r="BC221" s="152"/>
      <c r="BD221" s="152"/>
      <c r="BE221" s="152"/>
      <c r="BF221" s="152"/>
      <c r="BG221" s="152"/>
      <c r="BH221" s="152"/>
    </row>
    <row r="222" spans="1:60" outlineLevel="1">
      <c r="A222" s="143"/>
      <c r="B222" s="144"/>
      <c r="C222" s="255" t="s">
        <v>476</v>
      </c>
      <c r="D222" s="256"/>
      <c r="E222" s="256"/>
      <c r="F222" s="256"/>
      <c r="G222" s="256"/>
      <c r="H222" s="256"/>
      <c r="I222" s="256"/>
      <c r="J222" s="256"/>
      <c r="K222" s="256"/>
      <c r="L222" s="256"/>
      <c r="M222" s="256"/>
      <c r="N222" s="256"/>
      <c r="O222" s="256"/>
      <c r="P222" s="256"/>
      <c r="Q222" s="256"/>
      <c r="R222" s="256"/>
      <c r="S222" s="256"/>
      <c r="T222" s="256"/>
      <c r="U222" s="256"/>
      <c r="V222" s="257"/>
      <c r="W222" s="152"/>
      <c r="X222" s="152"/>
      <c r="Y222" s="152"/>
      <c r="Z222" s="152"/>
      <c r="AA222" s="152"/>
      <c r="AB222" s="152"/>
      <c r="AC222" s="152"/>
      <c r="AD222" s="152"/>
      <c r="AE222" s="152"/>
      <c r="AF222" s="152"/>
      <c r="AG222" s="152"/>
      <c r="AH222" s="152"/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152"/>
      <c r="AT222" s="152"/>
      <c r="AU222" s="152"/>
      <c r="AV222" s="152"/>
      <c r="AW222" s="152"/>
      <c r="AX222" s="152"/>
      <c r="AY222" s="152"/>
      <c r="AZ222" s="152"/>
      <c r="BA222" s="152"/>
      <c r="BB222" s="152"/>
      <c r="BC222" s="152"/>
      <c r="BD222" s="152"/>
      <c r="BE222" s="152"/>
      <c r="BF222" s="152"/>
      <c r="BG222" s="152"/>
      <c r="BH222" s="152"/>
    </row>
    <row r="223" spans="1:60" outlineLevel="1">
      <c r="A223" s="143"/>
      <c r="B223" s="144"/>
      <c r="C223" s="154" t="s">
        <v>197</v>
      </c>
      <c r="D223" s="155"/>
      <c r="E223" s="156">
        <v>6.93</v>
      </c>
      <c r="F223" s="148"/>
      <c r="G223" s="148"/>
      <c r="H223" s="148"/>
      <c r="I223" s="148"/>
      <c r="J223" s="148"/>
      <c r="K223" s="148"/>
      <c r="L223" s="148"/>
      <c r="M223" s="148"/>
      <c r="N223" s="149"/>
      <c r="O223" s="149"/>
      <c r="P223" s="149"/>
      <c r="Q223" s="149"/>
      <c r="R223" s="149"/>
      <c r="S223" s="149"/>
      <c r="T223" s="150"/>
      <c r="U223" s="149"/>
      <c r="V223" s="153"/>
      <c r="W223" s="152"/>
      <c r="X223" s="152"/>
      <c r="Y223" s="152"/>
      <c r="Z223" s="152"/>
      <c r="AA223" s="152"/>
      <c r="AB223" s="152"/>
      <c r="AC223" s="152"/>
      <c r="AD223" s="152"/>
      <c r="AE223" s="152" t="s">
        <v>87</v>
      </c>
      <c r="AF223" s="152">
        <v>0</v>
      </c>
      <c r="AG223" s="152"/>
      <c r="AH223" s="152"/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AU223" s="152"/>
      <c r="AV223" s="152"/>
      <c r="AW223" s="152"/>
      <c r="AX223" s="152"/>
      <c r="AY223" s="152"/>
      <c r="AZ223" s="152"/>
      <c r="BA223" s="152"/>
      <c r="BB223" s="152"/>
      <c r="BC223" s="152"/>
      <c r="BD223" s="152"/>
      <c r="BE223" s="152"/>
      <c r="BF223" s="152"/>
      <c r="BG223" s="152"/>
      <c r="BH223" s="152"/>
    </row>
    <row r="224" spans="1:60" ht="22.5" outlineLevel="1">
      <c r="A224" s="143">
        <v>55</v>
      </c>
      <c r="B224" s="144" t="s">
        <v>306</v>
      </c>
      <c r="C224" s="145" t="s">
        <v>307</v>
      </c>
      <c r="D224" s="146" t="s">
        <v>308</v>
      </c>
      <c r="E224" s="147">
        <v>1</v>
      </c>
      <c r="F224" s="128"/>
      <c r="G224" s="148">
        <f t="shared" si="13"/>
        <v>0</v>
      </c>
      <c r="H224" s="148">
        <v>62.9</v>
      </c>
      <c r="I224" s="148">
        <f>ROUND(E224*H224,2)</f>
        <v>62.9</v>
      </c>
      <c r="J224" s="148">
        <v>437.1</v>
      </c>
      <c r="K224" s="148">
        <f>ROUND(E224*J224,2)</f>
        <v>437.1</v>
      </c>
      <c r="L224" s="148">
        <v>21</v>
      </c>
      <c r="M224" s="148">
        <f>G224*(1+L224/100)</f>
        <v>0</v>
      </c>
      <c r="N224" s="149">
        <v>2.9399999999999999E-3</v>
      </c>
      <c r="O224" s="149">
        <f>ROUND(E224*N224,5)</f>
        <v>2.9399999999999999E-3</v>
      </c>
      <c r="P224" s="149">
        <v>0</v>
      </c>
      <c r="Q224" s="149">
        <f>ROUND(E224*P224,5)</f>
        <v>0</v>
      </c>
      <c r="R224" s="149"/>
      <c r="S224" s="149"/>
      <c r="T224" s="150">
        <v>0.58599999999999997</v>
      </c>
      <c r="U224" s="149">
        <f>ROUND(E224*T224,2)</f>
        <v>0.59</v>
      </c>
      <c r="V224" s="153" t="s">
        <v>359</v>
      </c>
      <c r="W224" s="152"/>
      <c r="X224" s="152"/>
      <c r="Y224" s="152"/>
      <c r="Z224" s="152"/>
      <c r="AA224" s="152"/>
      <c r="AB224" s="152"/>
      <c r="AC224" s="152"/>
      <c r="AD224" s="152"/>
      <c r="AE224" s="152" t="s">
        <v>86</v>
      </c>
      <c r="AF224" s="152"/>
      <c r="AG224" s="152"/>
      <c r="AH224" s="152"/>
      <c r="AI224" s="152"/>
      <c r="AJ224" s="152"/>
      <c r="AK224" s="152"/>
      <c r="AL224" s="152"/>
      <c r="AM224" s="152"/>
      <c r="AN224" s="152"/>
      <c r="AO224" s="152"/>
      <c r="AP224" s="152"/>
      <c r="AQ224" s="152"/>
      <c r="AR224" s="152"/>
      <c r="AS224" s="152"/>
      <c r="AT224" s="152"/>
      <c r="AU224" s="152"/>
      <c r="AV224" s="152"/>
      <c r="AW224" s="152"/>
      <c r="AX224" s="152"/>
      <c r="AY224" s="152"/>
      <c r="AZ224" s="152"/>
      <c r="BA224" s="152"/>
      <c r="BB224" s="152"/>
      <c r="BC224" s="152"/>
      <c r="BD224" s="152"/>
      <c r="BE224" s="152"/>
      <c r="BF224" s="152"/>
      <c r="BG224" s="152"/>
      <c r="BH224" s="152"/>
    </row>
    <row r="225" spans="1:60" ht="24.75" customHeight="1" outlineLevel="1">
      <c r="A225" s="143"/>
      <c r="B225" s="144"/>
      <c r="C225" s="255" t="s">
        <v>485</v>
      </c>
      <c r="D225" s="256"/>
      <c r="E225" s="256"/>
      <c r="F225" s="256"/>
      <c r="G225" s="256"/>
      <c r="H225" s="256"/>
      <c r="I225" s="256"/>
      <c r="J225" s="256"/>
      <c r="K225" s="256"/>
      <c r="L225" s="256"/>
      <c r="M225" s="256"/>
      <c r="N225" s="256"/>
      <c r="O225" s="256"/>
      <c r="P225" s="256"/>
      <c r="Q225" s="256"/>
      <c r="R225" s="256"/>
      <c r="S225" s="256"/>
      <c r="T225" s="256"/>
      <c r="U225" s="256"/>
      <c r="V225" s="257"/>
      <c r="W225" s="152"/>
      <c r="X225" s="152"/>
      <c r="Y225" s="152"/>
      <c r="Z225" s="152"/>
      <c r="AA225" s="152"/>
      <c r="AB225" s="152"/>
      <c r="AC225" s="152"/>
      <c r="AD225" s="152"/>
      <c r="AE225" s="152"/>
      <c r="AF225" s="152"/>
      <c r="AG225" s="152"/>
      <c r="AH225" s="152"/>
      <c r="AI225" s="152"/>
      <c r="AJ225" s="152"/>
      <c r="AK225" s="152"/>
      <c r="AL225" s="152"/>
      <c r="AM225" s="152"/>
      <c r="AN225" s="152"/>
      <c r="AO225" s="152"/>
      <c r="AP225" s="152"/>
      <c r="AQ225" s="152"/>
      <c r="AR225" s="152"/>
      <c r="AS225" s="152"/>
      <c r="AT225" s="152"/>
      <c r="AU225" s="152"/>
      <c r="AV225" s="152"/>
      <c r="AW225" s="152"/>
      <c r="AX225" s="152"/>
      <c r="AY225" s="152"/>
      <c r="AZ225" s="152"/>
      <c r="BA225" s="152"/>
      <c r="BB225" s="152"/>
      <c r="BC225" s="152"/>
      <c r="BD225" s="152"/>
      <c r="BE225" s="152"/>
      <c r="BF225" s="152"/>
      <c r="BG225" s="152"/>
      <c r="BH225" s="152"/>
    </row>
    <row r="226" spans="1:60" outlineLevel="1">
      <c r="A226" s="143"/>
      <c r="B226" s="144"/>
      <c r="C226" s="154" t="s">
        <v>309</v>
      </c>
      <c r="D226" s="155"/>
      <c r="E226" s="156">
        <v>1</v>
      </c>
      <c r="F226" s="148"/>
      <c r="G226" s="148"/>
      <c r="H226" s="148"/>
      <c r="I226" s="148"/>
      <c r="J226" s="148"/>
      <c r="K226" s="148"/>
      <c r="L226" s="148"/>
      <c r="M226" s="148"/>
      <c r="N226" s="149"/>
      <c r="O226" s="149"/>
      <c r="P226" s="149"/>
      <c r="Q226" s="149"/>
      <c r="R226" s="149"/>
      <c r="S226" s="149"/>
      <c r="T226" s="150"/>
      <c r="U226" s="149"/>
      <c r="V226" s="153"/>
      <c r="W226" s="152"/>
      <c r="X226" s="152"/>
      <c r="Y226" s="152"/>
      <c r="Z226" s="152"/>
      <c r="AA226" s="152"/>
      <c r="AB226" s="152"/>
      <c r="AC226" s="152"/>
      <c r="AD226" s="152"/>
      <c r="AE226" s="152" t="s">
        <v>87</v>
      </c>
      <c r="AF226" s="152">
        <v>0</v>
      </c>
      <c r="AG226" s="152"/>
      <c r="AH226" s="152"/>
      <c r="AI226" s="152"/>
      <c r="AJ226" s="152"/>
      <c r="AK226" s="152"/>
      <c r="AL226" s="152"/>
      <c r="AM226" s="152"/>
      <c r="AN226" s="152"/>
      <c r="AO226" s="152"/>
      <c r="AP226" s="152"/>
      <c r="AQ226" s="152"/>
      <c r="AR226" s="152"/>
      <c r="AS226" s="152"/>
      <c r="AT226" s="152"/>
      <c r="AU226" s="152"/>
      <c r="AV226" s="152"/>
      <c r="AW226" s="152"/>
      <c r="AX226" s="152"/>
      <c r="AY226" s="152"/>
      <c r="AZ226" s="152"/>
      <c r="BA226" s="152"/>
      <c r="BB226" s="152"/>
      <c r="BC226" s="152"/>
      <c r="BD226" s="152"/>
      <c r="BE226" s="152"/>
      <c r="BF226" s="152"/>
      <c r="BG226" s="152"/>
      <c r="BH226" s="152"/>
    </row>
    <row r="227" spans="1:60" ht="22.5" outlineLevel="1">
      <c r="A227" s="143">
        <v>56</v>
      </c>
      <c r="B227" s="144" t="s">
        <v>310</v>
      </c>
      <c r="C227" s="145" t="s">
        <v>311</v>
      </c>
      <c r="D227" s="146" t="s">
        <v>308</v>
      </c>
      <c r="E227" s="147">
        <v>1</v>
      </c>
      <c r="F227" s="128"/>
      <c r="G227" s="148">
        <f t="shared" si="13"/>
        <v>0</v>
      </c>
      <c r="H227" s="148">
        <v>62.9</v>
      </c>
      <c r="I227" s="148">
        <f>ROUND(E227*H227,2)</f>
        <v>62.9</v>
      </c>
      <c r="J227" s="148">
        <v>937.1</v>
      </c>
      <c r="K227" s="148">
        <f>ROUND(E227*J227,2)</f>
        <v>937.1</v>
      </c>
      <c r="L227" s="148">
        <v>21</v>
      </c>
      <c r="M227" s="148">
        <f>G227*(1+L227/100)</f>
        <v>0</v>
      </c>
      <c r="N227" s="149">
        <v>2.9399999999999999E-3</v>
      </c>
      <c r="O227" s="149">
        <f>ROUND(E227*N227,5)</f>
        <v>2.9399999999999999E-3</v>
      </c>
      <c r="P227" s="149">
        <v>0</v>
      </c>
      <c r="Q227" s="149">
        <f>ROUND(E227*P227,5)</f>
        <v>0</v>
      </c>
      <c r="R227" s="149"/>
      <c r="S227" s="149"/>
      <c r="T227" s="150">
        <v>0.58599999999999997</v>
      </c>
      <c r="U227" s="149">
        <f>ROUND(E227*T227,2)</f>
        <v>0.59</v>
      </c>
      <c r="V227" s="153" t="s">
        <v>359</v>
      </c>
      <c r="W227" s="152"/>
      <c r="X227" s="152"/>
      <c r="Y227" s="152"/>
      <c r="Z227" s="152"/>
      <c r="AA227" s="152"/>
      <c r="AB227" s="152"/>
      <c r="AC227" s="152"/>
      <c r="AD227" s="152"/>
      <c r="AE227" s="152" t="s">
        <v>86</v>
      </c>
      <c r="AF227" s="152"/>
      <c r="AG227" s="152"/>
      <c r="AH227" s="152"/>
      <c r="AI227" s="152"/>
      <c r="AJ227" s="152"/>
      <c r="AK227" s="152"/>
      <c r="AL227" s="152"/>
      <c r="AM227" s="152"/>
      <c r="AN227" s="152"/>
      <c r="AO227" s="152"/>
      <c r="AP227" s="152"/>
      <c r="AQ227" s="152"/>
      <c r="AR227" s="152"/>
      <c r="AS227" s="152"/>
      <c r="AT227" s="152"/>
      <c r="AU227" s="152"/>
      <c r="AV227" s="152"/>
      <c r="AW227" s="152"/>
      <c r="AX227" s="152"/>
      <c r="AY227" s="152"/>
      <c r="AZ227" s="152"/>
      <c r="BA227" s="152"/>
      <c r="BB227" s="152"/>
      <c r="BC227" s="152"/>
      <c r="BD227" s="152"/>
      <c r="BE227" s="152"/>
      <c r="BF227" s="152"/>
      <c r="BG227" s="152"/>
      <c r="BH227" s="152"/>
    </row>
    <row r="228" spans="1:60" ht="29.25" customHeight="1" outlineLevel="1">
      <c r="A228" s="143"/>
      <c r="B228" s="144"/>
      <c r="C228" s="255" t="s">
        <v>486</v>
      </c>
      <c r="D228" s="256"/>
      <c r="E228" s="256"/>
      <c r="F228" s="256"/>
      <c r="G228" s="256"/>
      <c r="H228" s="256"/>
      <c r="I228" s="256"/>
      <c r="J228" s="256"/>
      <c r="K228" s="256"/>
      <c r="L228" s="256"/>
      <c r="M228" s="256"/>
      <c r="N228" s="256"/>
      <c r="O228" s="256"/>
      <c r="P228" s="256"/>
      <c r="Q228" s="256"/>
      <c r="R228" s="256"/>
      <c r="S228" s="256"/>
      <c r="T228" s="256"/>
      <c r="U228" s="256"/>
      <c r="V228" s="257"/>
      <c r="W228" s="152"/>
      <c r="X228" s="152"/>
      <c r="Y228" s="152"/>
      <c r="Z228" s="152"/>
      <c r="AA228" s="152"/>
      <c r="AB228" s="152"/>
      <c r="AC228" s="152"/>
      <c r="AD228" s="152"/>
      <c r="AE228" s="152"/>
      <c r="AF228" s="152"/>
      <c r="AG228" s="152"/>
      <c r="AH228" s="152"/>
      <c r="AI228" s="152"/>
      <c r="AJ228" s="152"/>
      <c r="AK228" s="152"/>
      <c r="AL228" s="152"/>
      <c r="AM228" s="152"/>
      <c r="AN228" s="152"/>
      <c r="AO228" s="152"/>
      <c r="AP228" s="152"/>
      <c r="AQ228" s="152"/>
      <c r="AR228" s="152"/>
      <c r="AS228" s="152"/>
      <c r="AT228" s="152"/>
      <c r="AU228" s="152"/>
      <c r="AV228" s="152"/>
      <c r="AW228" s="152"/>
      <c r="AX228" s="152"/>
      <c r="AY228" s="152"/>
      <c r="AZ228" s="152"/>
      <c r="BA228" s="152"/>
      <c r="BB228" s="152"/>
      <c r="BC228" s="152"/>
      <c r="BD228" s="152"/>
      <c r="BE228" s="152"/>
      <c r="BF228" s="152"/>
      <c r="BG228" s="152"/>
      <c r="BH228" s="152"/>
    </row>
    <row r="229" spans="1:60" outlineLevel="1">
      <c r="A229" s="143"/>
      <c r="B229" s="144"/>
      <c r="C229" s="154" t="s">
        <v>309</v>
      </c>
      <c r="D229" s="155"/>
      <c r="E229" s="156">
        <v>1</v>
      </c>
      <c r="F229" s="148"/>
      <c r="G229" s="148"/>
      <c r="H229" s="148"/>
      <c r="I229" s="148"/>
      <c r="J229" s="148"/>
      <c r="K229" s="148"/>
      <c r="L229" s="148"/>
      <c r="M229" s="148"/>
      <c r="N229" s="149"/>
      <c r="O229" s="149"/>
      <c r="P229" s="149"/>
      <c r="Q229" s="149"/>
      <c r="R229" s="149"/>
      <c r="S229" s="149"/>
      <c r="T229" s="150"/>
      <c r="U229" s="149"/>
      <c r="V229" s="153"/>
      <c r="W229" s="152"/>
      <c r="X229" s="152"/>
      <c r="Y229" s="152"/>
      <c r="Z229" s="152"/>
      <c r="AA229" s="152"/>
      <c r="AB229" s="152"/>
      <c r="AC229" s="152"/>
      <c r="AD229" s="152"/>
      <c r="AE229" s="152" t="s">
        <v>87</v>
      </c>
      <c r="AF229" s="152">
        <v>0</v>
      </c>
      <c r="AG229" s="152"/>
      <c r="AH229" s="152"/>
      <c r="AI229" s="152"/>
      <c r="AJ229" s="152"/>
      <c r="AK229" s="152"/>
      <c r="AL229" s="152"/>
      <c r="AM229" s="152"/>
      <c r="AN229" s="152"/>
      <c r="AO229" s="152"/>
      <c r="AP229" s="152"/>
      <c r="AQ229" s="152"/>
      <c r="AR229" s="152"/>
      <c r="AS229" s="152"/>
      <c r="AT229" s="152"/>
      <c r="AU229" s="152"/>
      <c r="AV229" s="152"/>
      <c r="AW229" s="152"/>
      <c r="AX229" s="152"/>
      <c r="AY229" s="152"/>
      <c r="AZ229" s="152"/>
      <c r="BA229" s="152"/>
      <c r="BB229" s="152"/>
      <c r="BC229" s="152"/>
      <c r="BD229" s="152"/>
      <c r="BE229" s="152"/>
      <c r="BF229" s="152"/>
      <c r="BG229" s="152"/>
      <c r="BH229" s="152"/>
    </row>
    <row r="230" spans="1:60">
      <c r="A230" s="157" t="s">
        <v>82</v>
      </c>
      <c r="B230" s="158" t="s">
        <v>312</v>
      </c>
      <c r="C230" s="159" t="s">
        <v>313</v>
      </c>
      <c r="D230" s="160"/>
      <c r="E230" s="161"/>
      <c r="F230" s="162"/>
      <c r="G230" s="162">
        <f t="shared" ref="G230:U230" si="14">SUMIF(AE231:AE239,"&lt;&gt;NOR",G231:G239)</f>
        <v>0</v>
      </c>
      <c r="H230" s="162">
        <f t="shared" si="14"/>
        <v>25.950000000000003</v>
      </c>
      <c r="I230" s="162">
        <f t="shared" si="14"/>
        <v>277.32</v>
      </c>
      <c r="J230" s="162">
        <f t="shared" si="14"/>
        <v>34541.950000000004</v>
      </c>
      <c r="K230" s="162">
        <f t="shared" si="14"/>
        <v>34440.83</v>
      </c>
      <c r="L230" s="162">
        <f t="shared" si="14"/>
        <v>105</v>
      </c>
      <c r="M230" s="162">
        <f t="shared" si="14"/>
        <v>0</v>
      </c>
      <c r="N230" s="162">
        <f t="shared" si="14"/>
        <v>2.0000000000000001E-4</v>
      </c>
      <c r="O230" s="162">
        <f t="shared" si="14"/>
        <v>2.6500000000000004E-3</v>
      </c>
      <c r="P230" s="162">
        <f t="shared" si="14"/>
        <v>1E-3</v>
      </c>
      <c r="Q230" s="162">
        <f t="shared" si="14"/>
        <v>0.05</v>
      </c>
      <c r="R230" s="162">
        <f t="shared" si="14"/>
        <v>0</v>
      </c>
      <c r="S230" s="162">
        <f t="shared" si="14"/>
        <v>0</v>
      </c>
      <c r="T230" s="162">
        <f t="shared" si="14"/>
        <v>3.3660000000000001</v>
      </c>
      <c r="U230" s="162">
        <f t="shared" si="14"/>
        <v>3.0100000000000002</v>
      </c>
      <c r="V230" s="162"/>
      <c r="AE230" s="129" t="s">
        <v>84</v>
      </c>
    </row>
    <row r="231" spans="1:60" outlineLevel="1">
      <c r="A231" s="143">
        <v>57</v>
      </c>
      <c r="B231" s="144" t="s">
        <v>314</v>
      </c>
      <c r="C231" s="145" t="s">
        <v>315</v>
      </c>
      <c r="D231" s="146" t="s">
        <v>316</v>
      </c>
      <c r="E231" s="147">
        <v>50</v>
      </c>
      <c r="F231" s="128"/>
      <c r="G231" s="148">
        <f>E231*F231</f>
        <v>0</v>
      </c>
      <c r="H231" s="148">
        <v>5.13</v>
      </c>
      <c r="I231" s="148">
        <f>ROUND(E231*H231,2)</f>
        <v>256.5</v>
      </c>
      <c r="J231" s="148">
        <v>17.77</v>
      </c>
      <c r="K231" s="148">
        <f>ROUND(E231*J231,2)</f>
        <v>888.5</v>
      </c>
      <c r="L231" s="148">
        <v>21</v>
      </c>
      <c r="M231" s="148">
        <f>G231*(1+L231/100)</f>
        <v>0</v>
      </c>
      <c r="N231" s="149">
        <v>5.0000000000000002E-5</v>
      </c>
      <c r="O231" s="149">
        <f>ROUND(E231*N231,5)</f>
        <v>2.5000000000000001E-3</v>
      </c>
      <c r="P231" s="149">
        <v>1E-3</v>
      </c>
      <c r="Q231" s="149">
        <f>ROUND(E231*P231,5)</f>
        <v>0.05</v>
      </c>
      <c r="R231" s="149"/>
      <c r="S231" s="149"/>
      <c r="T231" s="150">
        <v>0.05</v>
      </c>
      <c r="U231" s="149">
        <f>ROUND(E231*T231,2)</f>
        <v>2.5</v>
      </c>
      <c r="V231" s="151" t="s">
        <v>457</v>
      </c>
      <c r="W231" s="152"/>
      <c r="X231" s="152"/>
      <c r="Y231" s="152"/>
      <c r="Z231" s="152"/>
      <c r="AA231" s="152"/>
      <c r="AB231" s="152"/>
      <c r="AC231" s="152"/>
      <c r="AD231" s="152"/>
      <c r="AE231" s="152" t="s">
        <v>86</v>
      </c>
      <c r="AF231" s="152"/>
      <c r="AG231" s="152"/>
      <c r="AH231" s="152"/>
      <c r="AI231" s="152"/>
      <c r="AJ231" s="152"/>
      <c r="AK231" s="152"/>
      <c r="AL231" s="152"/>
      <c r="AM231" s="152"/>
      <c r="AN231" s="152"/>
      <c r="AO231" s="152"/>
      <c r="AP231" s="152"/>
      <c r="AQ231" s="152"/>
      <c r="AR231" s="152"/>
      <c r="AS231" s="152"/>
      <c r="AT231" s="152"/>
      <c r="AU231" s="152"/>
      <c r="AV231" s="152"/>
      <c r="AW231" s="152"/>
      <c r="AX231" s="152"/>
      <c r="AY231" s="152"/>
      <c r="AZ231" s="152"/>
      <c r="BA231" s="152"/>
      <c r="BB231" s="152"/>
      <c r="BC231" s="152"/>
      <c r="BD231" s="152"/>
      <c r="BE231" s="152"/>
      <c r="BF231" s="152"/>
      <c r="BG231" s="152"/>
      <c r="BH231" s="152"/>
    </row>
    <row r="232" spans="1:60" outlineLevel="1">
      <c r="A232" s="143"/>
      <c r="B232" s="144"/>
      <c r="C232" s="255" t="s">
        <v>487</v>
      </c>
      <c r="D232" s="256"/>
      <c r="E232" s="256"/>
      <c r="F232" s="256"/>
      <c r="G232" s="256"/>
      <c r="H232" s="256"/>
      <c r="I232" s="256"/>
      <c r="J232" s="256"/>
      <c r="K232" s="256"/>
      <c r="L232" s="256"/>
      <c r="M232" s="256"/>
      <c r="N232" s="256"/>
      <c r="O232" s="256"/>
      <c r="P232" s="256"/>
      <c r="Q232" s="256"/>
      <c r="R232" s="256"/>
      <c r="S232" s="256"/>
      <c r="T232" s="256"/>
      <c r="U232" s="256"/>
      <c r="V232" s="257"/>
      <c r="W232" s="152"/>
      <c r="X232" s="152"/>
      <c r="Y232" s="152"/>
      <c r="Z232" s="152"/>
      <c r="AA232" s="152"/>
      <c r="AB232" s="152"/>
      <c r="AC232" s="152"/>
      <c r="AD232" s="152"/>
      <c r="AE232" s="152"/>
      <c r="AF232" s="152"/>
      <c r="AG232" s="152"/>
      <c r="AH232" s="152"/>
      <c r="AI232" s="152"/>
      <c r="AJ232" s="152"/>
      <c r="AK232" s="152"/>
      <c r="AL232" s="152"/>
      <c r="AM232" s="152"/>
      <c r="AN232" s="152"/>
      <c r="AO232" s="152"/>
      <c r="AP232" s="152"/>
      <c r="AQ232" s="152"/>
      <c r="AR232" s="152"/>
      <c r="AS232" s="152"/>
      <c r="AT232" s="152"/>
      <c r="AU232" s="152"/>
      <c r="AV232" s="152"/>
      <c r="AW232" s="152"/>
      <c r="AX232" s="152"/>
      <c r="AY232" s="152"/>
      <c r="AZ232" s="152"/>
      <c r="BA232" s="152"/>
      <c r="BB232" s="152"/>
      <c r="BC232" s="152"/>
      <c r="BD232" s="152"/>
      <c r="BE232" s="152"/>
      <c r="BF232" s="152"/>
      <c r="BG232" s="152"/>
      <c r="BH232" s="152"/>
    </row>
    <row r="233" spans="1:60" outlineLevel="1">
      <c r="A233" s="143">
        <v>58</v>
      </c>
      <c r="B233" s="144" t="s">
        <v>317</v>
      </c>
      <c r="C233" s="145" t="s">
        <v>318</v>
      </c>
      <c r="D233" s="146" t="s">
        <v>308</v>
      </c>
      <c r="E233" s="147">
        <v>1</v>
      </c>
      <c r="F233" s="128"/>
      <c r="G233" s="148">
        <f t="shared" ref="G233:G239" si="15">E233*F233</f>
        <v>0</v>
      </c>
      <c r="H233" s="148">
        <v>6.94</v>
      </c>
      <c r="I233" s="148">
        <f>ROUND(E233*H233,2)</f>
        <v>6.94</v>
      </c>
      <c r="J233" s="148">
        <v>24493.06</v>
      </c>
      <c r="K233" s="148">
        <f>ROUND(E233*J233,2)</f>
        <v>24493.06</v>
      </c>
      <c r="L233" s="148">
        <v>21</v>
      </c>
      <c r="M233" s="148">
        <f>G233*(1+L233/100)</f>
        <v>0</v>
      </c>
      <c r="N233" s="149">
        <v>5.0000000000000002E-5</v>
      </c>
      <c r="O233" s="149">
        <f>ROUND(E233*N233,5)</f>
        <v>5.0000000000000002E-5</v>
      </c>
      <c r="P233" s="149">
        <v>0</v>
      </c>
      <c r="Q233" s="149">
        <f>ROUND(E233*P233,5)</f>
        <v>0</v>
      </c>
      <c r="R233" s="149"/>
      <c r="S233" s="149"/>
      <c r="T233" s="150">
        <v>0.1</v>
      </c>
      <c r="U233" s="149">
        <f>ROUND(E233*T233,2)</f>
        <v>0.1</v>
      </c>
      <c r="V233" s="153" t="s">
        <v>359</v>
      </c>
      <c r="W233" s="152"/>
      <c r="X233" s="152"/>
      <c r="Y233" s="152"/>
      <c r="Z233" s="152"/>
      <c r="AA233" s="152"/>
      <c r="AB233" s="152"/>
      <c r="AC233" s="152"/>
      <c r="AD233" s="152"/>
      <c r="AE233" s="152" t="s">
        <v>86</v>
      </c>
      <c r="AF233" s="152"/>
      <c r="AG233" s="152"/>
      <c r="AH233" s="152"/>
      <c r="AI233" s="152"/>
      <c r="AJ233" s="152"/>
      <c r="AK233" s="152"/>
      <c r="AL233" s="152"/>
      <c r="AM233" s="152"/>
      <c r="AN233" s="152"/>
      <c r="AO233" s="152"/>
      <c r="AP233" s="152"/>
      <c r="AQ233" s="152"/>
      <c r="AR233" s="152"/>
      <c r="AS233" s="152"/>
      <c r="AT233" s="152"/>
      <c r="AU233" s="152"/>
      <c r="AV233" s="152"/>
      <c r="AW233" s="152"/>
      <c r="AX233" s="152"/>
      <c r="AY233" s="152"/>
      <c r="AZ233" s="152"/>
      <c r="BA233" s="152"/>
      <c r="BB233" s="152"/>
      <c r="BC233" s="152"/>
      <c r="BD233" s="152"/>
      <c r="BE233" s="152"/>
      <c r="BF233" s="152"/>
      <c r="BG233" s="152"/>
      <c r="BH233" s="152"/>
    </row>
    <row r="234" spans="1:60" outlineLevel="1">
      <c r="A234" s="143"/>
      <c r="B234" s="144"/>
      <c r="C234" s="255" t="s">
        <v>488</v>
      </c>
      <c r="D234" s="256"/>
      <c r="E234" s="256"/>
      <c r="F234" s="256"/>
      <c r="G234" s="256"/>
      <c r="H234" s="256"/>
      <c r="I234" s="256"/>
      <c r="J234" s="256"/>
      <c r="K234" s="256"/>
      <c r="L234" s="256"/>
      <c r="M234" s="256"/>
      <c r="N234" s="256"/>
      <c r="O234" s="256"/>
      <c r="P234" s="256"/>
      <c r="Q234" s="256"/>
      <c r="R234" s="256"/>
      <c r="S234" s="256"/>
      <c r="T234" s="256"/>
      <c r="U234" s="256"/>
      <c r="V234" s="257"/>
      <c r="W234" s="152"/>
      <c r="X234" s="152"/>
      <c r="Y234" s="152"/>
      <c r="Z234" s="152"/>
      <c r="AA234" s="152"/>
      <c r="AB234" s="152"/>
      <c r="AC234" s="152"/>
      <c r="AD234" s="152"/>
      <c r="AE234" s="152"/>
      <c r="AF234" s="152"/>
      <c r="AG234" s="152"/>
      <c r="AH234" s="152"/>
      <c r="AI234" s="152"/>
      <c r="AJ234" s="152"/>
      <c r="AK234" s="152"/>
      <c r="AL234" s="152"/>
      <c r="AM234" s="152"/>
      <c r="AN234" s="152"/>
      <c r="AO234" s="152"/>
      <c r="AP234" s="152"/>
      <c r="AQ234" s="152"/>
      <c r="AR234" s="152"/>
      <c r="AS234" s="152"/>
      <c r="AT234" s="152"/>
      <c r="AU234" s="152"/>
      <c r="AV234" s="152"/>
      <c r="AW234" s="152"/>
      <c r="AX234" s="152"/>
      <c r="AY234" s="152"/>
      <c r="AZ234" s="152"/>
      <c r="BA234" s="152"/>
      <c r="BB234" s="152"/>
      <c r="BC234" s="152"/>
      <c r="BD234" s="152"/>
      <c r="BE234" s="152"/>
      <c r="BF234" s="152"/>
      <c r="BG234" s="152"/>
      <c r="BH234" s="152"/>
    </row>
    <row r="235" spans="1:60" outlineLevel="1">
      <c r="A235" s="143">
        <v>59</v>
      </c>
      <c r="B235" s="144" t="s">
        <v>319</v>
      </c>
      <c r="C235" s="145" t="s">
        <v>320</v>
      </c>
      <c r="D235" s="146" t="s">
        <v>308</v>
      </c>
      <c r="E235" s="147">
        <v>1</v>
      </c>
      <c r="F235" s="128"/>
      <c r="G235" s="148">
        <f t="shared" si="15"/>
        <v>0</v>
      </c>
      <c r="H235" s="148">
        <v>6.94</v>
      </c>
      <c r="I235" s="148">
        <f>ROUND(E235*H235,2)</f>
        <v>6.94</v>
      </c>
      <c r="J235" s="148">
        <v>3493.06</v>
      </c>
      <c r="K235" s="148">
        <f>ROUND(E235*J235,2)</f>
        <v>3493.06</v>
      </c>
      <c r="L235" s="148">
        <v>21</v>
      </c>
      <c r="M235" s="148">
        <f>G235*(1+L235/100)</f>
        <v>0</v>
      </c>
      <c r="N235" s="149">
        <v>5.0000000000000002E-5</v>
      </c>
      <c r="O235" s="149">
        <f>ROUND(E235*N235,5)</f>
        <v>5.0000000000000002E-5</v>
      </c>
      <c r="P235" s="149">
        <v>0</v>
      </c>
      <c r="Q235" s="149">
        <f>ROUND(E235*P235,5)</f>
        <v>0</v>
      </c>
      <c r="R235" s="149"/>
      <c r="S235" s="149"/>
      <c r="T235" s="150">
        <v>0.1</v>
      </c>
      <c r="U235" s="149">
        <f>ROUND(E235*T235,2)</f>
        <v>0.1</v>
      </c>
      <c r="V235" s="153" t="s">
        <v>359</v>
      </c>
      <c r="W235" s="152"/>
      <c r="X235" s="152"/>
      <c r="Y235" s="152"/>
      <c r="Z235" s="152"/>
      <c r="AA235" s="152"/>
      <c r="AB235" s="152"/>
      <c r="AC235" s="152"/>
      <c r="AD235" s="152"/>
      <c r="AE235" s="152" t="s">
        <v>86</v>
      </c>
      <c r="AF235" s="152"/>
      <c r="AG235" s="152"/>
      <c r="AH235" s="152"/>
      <c r="AI235" s="152"/>
      <c r="AJ235" s="152"/>
      <c r="AK235" s="152"/>
      <c r="AL235" s="152"/>
      <c r="AM235" s="152"/>
      <c r="AN235" s="152"/>
      <c r="AO235" s="152"/>
      <c r="AP235" s="152"/>
      <c r="AQ235" s="152"/>
      <c r="AR235" s="152"/>
      <c r="AS235" s="152"/>
      <c r="AT235" s="152"/>
      <c r="AU235" s="152"/>
      <c r="AV235" s="152"/>
      <c r="AW235" s="152"/>
      <c r="AX235" s="152"/>
      <c r="AY235" s="152"/>
      <c r="AZ235" s="152"/>
      <c r="BA235" s="152"/>
      <c r="BB235" s="152"/>
      <c r="BC235" s="152"/>
      <c r="BD235" s="152"/>
      <c r="BE235" s="152"/>
      <c r="BF235" s="152"/>
      <c r="BG235" s="152"/>
      <c r="BH235" s="152"/>
    </row>
    <row r="236" spans="1:60" ht="30" customHeight="1" outlineLevel="1">
      <c r="A236" s="143"/>
      <c r="B236" s="144"/>
      <c r="C236" s="255" t="s">
        <v>489</v>
      </c>
      <c r="D236" s="256"/>
      <c r="E236" s="256"/>
      <c r="F236" s="256"/>
      <c r="G236" s="256"/>
      <c r="H236" s="256"/>
      <c r="I236" s="256"/>
      <c r="J236" s="256"/>
      <c r="K236" s="256"/>
      <c r="L236" s="256"/>
      <c r="M236" s="256"/>
      <c r="N236" s="256"/>
      <c r="O236" s="256"/>
      <c r="P236" s="256"/>
      <c r="Q236" s="256"/>
      <c r="R236" s="256"/>
      <c r="S236" s="256"/>
      <c r="T236" s="256"/>
      <c r="U236" s="256"/>
      <c r="V236" s="257"/>
      <c r="W236" s="152"/>
      <c r="X236" s="152"/>
      <c r="Y236" s="152"/>
      <c r="Z236" s="152"/>
      <c r="AA236" s="152"/>
      <c r="AB236" s="152"/>
      <c r="AC236" s="152"/>
      <c r="AD236" s="152"/>
      <c r="AE236" s="152"/>
      <c r="AF236" s="152"/>
      <c r="AG236" s="152"/>
      <c r="AH236" s="152"/>
      <c r="AI236" s="152"/>
      <c r="AJ236" s="152"/>
      <c r="AK236" s="152"/>
      <c r="AL236" s="152"/>
      <c r="AM236" s="152"/>
      <c r="AN236" s="152"/>
      <c r="AO236" s="152"/>
      <c r="AP236" s="152"/>
      <c r="AQ236" s="152"/>
      <c r="AR236" s="152"/>
      <c r="AS236" s="152"/>
      <c r="AT236" s="152"/>
      <c r="AU236" s="152"/>
      <c r="AV236" s="152"/>
      <c r="AW236" s="152"/>
      <c r="AX236" s="152"/>
      <c r="AY236" s="152"/>
      <c r="AZ236" s="152"/>
      <c r="BA236" s="152"/>
      <c r="BB236" s="152"/>
      <c r="BC236" s="152"/>
      <c r="BD236" s="152"/>
      <c r="BE236" s="152"/>
      <c r="BF236" s="152"/>
      <c r="BG236" s="152"/>
      <c r="BH236" s="152"/>
    </row>
    <row r="237" spans="1:60" outlineLevel="1">
      <c r="A237" s="143">
        <v>60</v>
      </c>
      <c r="B237" s="144" t="s">
        <v>321</v>
      </c>
      <c r="C237" s="145" t="s">
        <v>322</v>
      </c>
      <c r="D237" s="146" t="s">
        <v>308</v>
      </c>
      <c r="E237" s="147">
        <v>1</v>
      </c>
      <c r="F237" s="128"/>
      <c r="G237" s="148">
        <f t="shared" si="15"/>
        <v>0</v>
      </c>
      <c r="H237" s="148">
        <v>6.94</v>
      </c>
      <c r="I237" s="148">
        <f>ROUND(E237*H237,2)</f>
        <v>6.94</v>
      </c>
      <c r="J237" s="148">
        <v>5493.06</v>
      </c>
      <c r="K237" s="148">
        <f>ROUND(E237*J237,2)</f>
        <v>5493.06</v>
      </c>
      <c r="L237" s="148">
        <v>21</v>
      </c>
      <c r="M237" s="148">
        <f>G237*(1+L237/100)</f>
        <v>0</v>
      </c>
      <c r="N237" s="149">
        <v>5.0000000000000002E-5</v>
      </c>
      <c r="O237" s="149">
        <f>ROUND(E237*N237,5)</f>
        <v>5.0000000000000002E-5</v>
      </c>
      <c r="P237" s="149">
        <v>0</v>
      </c>
      <c r="Q237" s="149">
        <f>ROUND(E237*P237,5)</f>
        <v>0</v>
      </c>
      <c r="R237" s="149"/>
      <c r="S237" s="149"/>
      <c r="T237" s="150">
        <v>0.1</v>
      </c>
      <c r="U237" s="149">
        <f>ROUND(E237*T237,2)</f>
        <v>0.1</v>
      </c>
      <c r="V237" s="153" t="s">
        <v>359</v>
      </c>
      <c r="W237" s="152"/>
      <c r="X237" s="152"/>
      <c r="Y237" s="152"/>
      <c r="Z237" s="152"/>
      <c r="AA237" s="152"/>
      <c r="AB237" s="152"/>
      <c r="AC237" s="152"/>
      <c r="AD237" s="152"/>
      <c r="AE237" s="152" t="s">
        <v>86</v>
      </c>
      <c r="AF237" s="152"/>
      <c r="AG237" s="152"/>
      <c r="AH237" s="152"/>
      <c r="AI237" s="152"/>
      <c r="AJ237" s="152"/>
      <c r="AK237" s="152"/>
      <c r="AL237" s="152"/>
      <c r="AM237" s="152"/>
      <c r="AN237" s="152"/>
      <c r="AO237" s="152"/>
      <c r="AP237" s="152"/>
      <c r="AQ237" s="152"/>
      <c r="AR237" s="152"/>
      <c r="AS237" s="152"/>
      <c r="AT237" s="152"/>
      <c r="AU237" s="152"/>
      <c r="AV237" s="152"/>
      <c r="AW237" s="152"/>
      <c r="AX237" s="152"/>
      <c r="AY237" s="152"/>
      <c r="AZ237" s="152"/>
      <c r="BA237" s="152"/>
      <c r="BB237" s="152"/>
      <c r="BC237" s="152"/>
      <c r="BD237" s="152"/>
      <c r="BE237" s="152"/>
      <c r="BF237" s="152"/>
      <c r="BG237" s="152"/>
      <c r="BH237" s="152"/>
    </row>
    <row r="238" spans="1:60" ht="29.25" customHeight="1" outlineLevel="1">
      <c r="A238" s="143"/>
      <c r="B238" s="144"/>
      <c r="C238" s="255" t="s">
        <v>490</v>
      </c>
      <c r="D238" s="256"/>
      <c r="E238" s="256"/>
      <c r="F238" s="256"/>
      <c r="G238" s="256"/>
      <c r="H238" s="256"/>
      <c r="I238" s="256"/>
      <c r="J238" s="256"/>
      <c r="K238" s="256"/>
      <c r="L238" s="256"/>
      <c r="M238" s="256"/>
      <c r="N238" s="256"/>
      <c r="O238" s="256"/>
      <c r="P238" s="256"/>
      <c r="Q238" s="256"/>
      <c r="R238" s="256"/>
      <c r="S238" s="256"/>
      <c r="T238" s="256"/>
      <c r="U238" s="256"/>
      <c r="V238" s="257"/>
      <c r="W238" s="152"/>
      <c r="X238" s="152"/>
      <c r="Y238" s="152"/>
      <c r="Z238" s="152"/>
      <c r="AA238" s="152"/>
      <c r="AB238" s="152"/>
      <c r="AC238" s="152"/>
      <c r="AD238" s="152"/>
      <c r="AE238" s="152"/>
      <c r="AF238" s="152"/>
      <c r="AG238" s="152"/>
      <c r="AH238" s="152"/>
      <c r="AI238" s="152"/>
      <c r="AJ238" s="152"/>
      <c r="AK238" s="152"/>
      <c r="AL238" s="152"/>
      <c r="AM238" s="152"/>
      <c r="AN238" s="152"/>
      <c r="AO238" s="152"/>
      <c r="AP238" s="152"/>
      <c r="AQ238" s="152"/>
      <c r="AR238" s="152"/>
      <c r="AS238" s="152"/>
      <c r="AT238" s="152"/>
      <c r="AU238" s="152"/>
      <c r="AV238" s="152"/>
      <c r="AW238" s="152"/>
      <c r="AX238" s="152"/>
      <c r="AY238" s="152"/>
      <c r="AZ238" s="152"/>
      <c r="BA238" s="152"/>
      <c r="BB238" s="152"/>
      <c r="BC238" s="152"/>
      <c r="BD238" s="152"/>
      <c r="BE238" s="152"/>
      <c r="BF238" s="152"/>
      <c r="BG238" s="152"/>
      <c r="BH238" s="152"/>
    </row>
    <row r="239" spans="1:60" outlineLevel="1">
      <c r="A239" s="143">
        <v>61</v>
      </c>
      <c r="B239" s="144" t="s">
        <v>323</v>
      </c>
      <c r="C239" s="145" t="s">
        <v>324</v>
      </c>
      <c r="D239" s="146" t="s">
        <v>220</v>
      </c>
      <c r="E239" s="147">
        <v>7.0000000000000007E-2</v>
      </c>
      <c r="F239" s="128"/>
      <c r="G239" s="148">
        <f t="shared" si="15"/>
        <v>0</v>
      </c>
      <c r="H239" s="148">
        <v>0</v>
      </c>
      <c r="I239" s="148">
        <f>ROUND(E239*H239,2)</f>
        <v>0</v>
      </c>
      <c r="J239" s="148">
        <v>1045</v>
      </c>
      <c r="K239" s="148">
        <f>ROUND(E239*J239,2)</f>
        <v>73.150000000000006</v>
      </c>
      <c r="L239" s="148">
        <v>21</v>
      </c>
      <c r="M239" s="148">
        <f>G239*(1+L239/100)</f>
        <v>0</v>
      </c>
      <c r="N239" s="149">
        <v>0</v>
      </c>
      <c r="O239" s="149">
        <f>ROUND(E239*N239,5)</f>
        <v>0</v>
      </c>
      <c r="P239" s="149">
        <v>0</v>
      </c>
      <c r="Q239" s="149">
        <f>ROUND(E239*P239,5)</f>
        <v>0</v>
      </c>
      <c r="R239" s="149"/>
      <c r="S239" s="149"/>
      <c r="T239" s="150">
        <v>3.016</v>
      </c>
      <c r="U239" s="149">
        <f>ROUND(E239*T239,2)</f>
        <v>0.21</v>
      </c>
      <c r="V239" s="153" t="s">
        <v>457</v>
      </c>
      <c r="W239" s="152"/>
      <c r="X239" s="152"/>
      <c r="Y239" s="152"/>
      <c r="Z239" s="152"/>
      <c r="AA239" s="152"/>
      <c r="AB239" s="152"/>
      <c r="AC239" s="152"/>
      <c r="AD239" s="152"/>
      <c r="AE239" s="152" t="s">
        <v>86</v>
      </c>
      <c r="AF239" s="152"/>
      <c r="AG239" s="152"/>
      <c r="AH239" s="152"/>
      <c r="AI239" s="152"/>
      <c r="AJ239" s="152"/>
      <c r="AK239" s="152"/>
      <c r="AL239" s="152"/>
      <c r="AM239" s="152"/>
      <c r="AN239" s="152"/>
      <c r="AO239" s="152"/>
      <c r="AP239" s="152"/>
      <c r="AQ239" s="152"/>
      <c r="AR239" s="152"/>
      <c r="AS239" s="152"/>
      <c r="AT239" s="152"/>
      <c r="AU239" s="152"/>
      <c r="AV239" s="152"/>
      <c r="AW239" s="152"/>
      <c r="AX239" s="152"/>
      <c r="AY239" s="152"/>
      <c r="AZ239" s="152"/>
      <c r="BA239" s="152"/>
      <c r="BB239" s="152"/>
      <c r="BC239" s="152"/>
      <c r="BD239" s="152"/>
      <c r="BE239" s="152"/>
      <c r="BF239" s="152"/>
      <c r="BG239" s="152"/>
      <c r="BH239" s="152"/>
    </row>
    <row r="240" spans="1:60">
      <c r="A240" s="157" t="s">
        <v>82</v>
      </c>
      <c r="B240" s="158" t="s">
        <v>325</v>
      </c>
      <c r="C240" s="159" t="s">
        <v>326</v>
      </c>
      <c r="D240" s="160"/>
      <c r="E240" s="161"/>
      <c r="F240" s="162"/>
      <c r="G240" s="162">
        <f>SUMIF(AE241:AE246,"&lt;&gt;NOR",G241:G246)</f>
        <v>0</v>
      </c>
      <c r="H240" s="162">
        <f t="shared" ref="H240:U240" si="16">SUMIF(AF241:AF246,"&lt;&gt;NOR",H241:H246)</f>
        <v>29.8</v>
      </c>
      <c r="I240" s="162">
        <f t="shared" si="16"/>
        <v>36084.82</v>
      </c>
      <c r="J240" s="162">
        <f t="shared" si="16"/>
        <v>75.199999999999989</v>
      </c>
      <c r="K240" s="162">
        <f t="shared" si="16"/>
        <v>91059.68</v>
      </c>
      <c r="L240" s="162">
        <f t="shared" si="16"/>
        <v>63</v>
      </c>
      <c r="M240" s="162">
        <f t="shared" si="16"/>
        <v>0</v>
      </c>
      <c r="N240" s="162">
        <f t="shared" si="16"/>
        <v>1.9230000000000001E-2</v>
      </c>
      <c r="O240" s="162">
        <f t="shared" si="16"/>
        <v>23.285610000000002</v>
      </c>
      <c r="P240" s="162">
        <f t="shared" si="16"/>
        <v>0</v>
      </c>
      <c r="Q240" s="162">
        <f t="shared" si="16"/>
        <v>0</v>
      </c>
      <c r="R240" s="162">
        <f t="shared" si="16"/>
        <v>0</v>
      </c>
      <c r="S240" s="162">
        <f t="shared" si="16"/>
        <v>0</v>
      </c>
      <c r="T240" s="162">
        <f t="shared" si="16"/>
        <v>0.248</v>
      </c>
      <c r="U240" s="162">
        <f t="shared" si="16"/>
        <v>300.30999999999995</v>
      </c>
      <c r="V240" s="162"/>
      <c r="AE240" s="129" t="s">
        <v>84</v>
      </c>
    </row>
    <row r="241" spans="1:60" outlineLevel="1">
      <c r="A241" s="143">
        <v>62</v>
      </c>
      <c r="B241" s="144" t="s">
        <v>327</v>
      </c>
      <c r="C241" s="145" t="s">
        <v>328</v>
      </c>
      <c r="D241" s="146" t="s">
        <v>85</v>
      </c>
      <c r="E241" s="147">
        <v>1210.9000000000001</v>
      </c>
      <c r="F241" s="128"/>
      <c r="G241" s="148">
        <f>E241*F241</f>
        <v>0</v>
      </c>
      <c r="H241" s="148">
        <v>0.02</v>
      </c>
      <c r="I241" s="148">
        <f>ROUND(E241*H241,2)</f>
        <v>24.22</v>
      </c>
      <c r="J241" s="148">
        <v>43.58</v>
      </c>
      <c r="K241" s="148">
        <f>ROUND(E241*J241,2)</f>
        <v>52771.02</v>
      </c>
      <c r="L241" s="148">
        <v>21</v>
      </c>
      <c r="M241" s="148">
        <f>G241*(1+L241/100)</f>
        <v>0</v>
      </c>
      <c r="N241" s="149">
        <v>1.8380000000000001E-2</v>
      </c>
      <c r="O241" s="149">
        <f>ROUND(E241*N241,5)</f>
        <v>22.256340000000002</v>
      </c>
      <c r="P241" s="149">
        <v>0</v>
      </c>
      <c r="Q241" s="149">
        <f>ROUND(E241*P241,5)</f>
        <v>0</v>
      </c>
      <c r="R241" s="149"/>
      <c r="S241" s="149"/>
      <c r="T241" s="150">
        <v>0.13</v>
      </c>
      <c r="U241" s="149">
        <f>ROUND(E241*T241,2)</f>
        <v>157.41999999999999</v>
      </c>
      <c r="V241" s="151" t="s">
        <v>457</v>
      </c>
      <c r="W241" s="152"/>
      <c r="X241" s="152"/>
      <c r="Y241" s="152"/>
      <c r="Z241" s="152"/>
      <c r="AA241" s="152"/>
      <c r="AB241" s="152"/>
      <c r="AC241" s="152"/>
      <c r="AD241" s="152"/>
      <c r="AE241" s="152" t="s">
        <v>86</v>
      </c>
      <c r="AF241" s="152"/>
      <c r="AG241" s="152"/>
      <c r="AH241" s="152"/>
      <c r="AI241" s="152"/>
      <c r="AJ241" s="152"/>
      <c r="AK241" s="152"/>
      <c r="AL241" s="152"/>
      <c r="AM241" s="152"/>
      <c r="AN241" s="152"/>
      <c r="AO241" s="152"/>
      <c r="AP241" s="152"/>
      <c r="AQ241" s="152"/>
      <c r="AR241" s="152"/>
      <c r="AS241" s="152"/>
      <c r="AT241" s="152"/>
      <c r="AU241" s="152"/>
      <c r="AV241" s="152"/>
      <c r="AW241" s="152"/>
      <c r="AX241" s="152"/>
      <c r="AY241" s="152"/>
      <c r="AZ241" s="152"/>
      <c r="BA241" s="152"/>
      <c r="BB241" s="152"/>
      <c r="BC241" s="152"/>
      <c r="BD241" s="152"/>
      <c r="BE241" s="152"/>
      <c r="BF241" s="152"/>
      <c r="BG241" s="152"/>
      <c r="BH241" s="152"/>
    </row>
    <row r="242" spans="1:60" outlineLevel="1">
      <c r="A242" s="143"/>
      <c r="B242" s="144"/>
      <c r="C242" s="154" t="s">
        <v>329</v>
      </c>
      <c r="D242" s="155"/>
      <c r="E242" s="156">
        <v>1210.9000000000001</v>
      </c>
      <c r="F242" s="148"/>
      <c r="G242" s="148"/>
      <c r="H242" s="148"/>
      <c r="I242" s="148"/>
      <c r="J242" s="148"/>
      <c r="K242" s="148"/>
      <c r="L242" s="148"/>
      <c r="M242" s="148"/>
      <c r="N242" s="149"/>
      <c r="O242" s="149"/>
      <c r="P242" s="149"/>
      <c r="Q242" s="149"/>
      <c r="R242" s="149"/>
      <c r="S242" s="149"/>
      <c r="T242" s="150"/>
      <c r="U242" s="149"/>
      <c r="V242" s="153"/>
      <c r="W242" s="152"/>
      <c r="X242" s="152"/>
      <c r="Y242" s="152"/>
      <c r="Z242" s="152"/>
      <c r="AA242" s="152"/>
      <c r="AB242" s="152"/>
      <c r="AC242" s="152"/>
      <c r="AD242" s="152"/>
      <c r="AE242" s="152" t="s">
        <v>87</v>
      </c>
      <c r="AF242" s="152">
        <v>0</v>
      </c>
      <c r="AG242" s="152"/>
      <c r="AH242" s="152"/>
      <c r="AI242" s="152"/>
      <c r="AJ242" s="152"/>
      <c r="AK242" s="152"/>
      <c r="AL242" s="152"/>
      <c r="AM242" s="152"/>
      <c r="AN242" s="152"/>
      <c r="AO242" s="152"/>
      <c r="AP242" s="152"/>
      <c r="AQ242" s="152"/>
      <c r="AR242" s="152"/>
      <c r="AS242" s="152"/>
      <c r="AT242" s="152"/>
      <c r="AU242" s="152"/>
      <c r="AV242" s="152"/>
      <c r="AW242" s="152"/>
      <c r="AX242" s="152"/>
      <c r="AY242" s="152"/>
      <c r="AZ242" s="152"/>
      <c r="BA242" s="152"/>
      <c r="BB242" s="152"/>
      <c r="BC242" s="152"/>
      <c r="BD242" s="152"/>
      <c r="BE242" s="152"/>
      <c r="BF242" s="152"/>
      <c r="BG242" s="152"/>
      <c r="BH242" s="152"/>
    </row>
    <row r="243" spans="1:60" outlineLevel="1">
      <c r="A243" s="143">
        <v>63</v>
      </c>
      <c r="B243" s="144" t="s">
        <v>330</v>
      </c>
      <c r="C243" s="145" t="s">
        <v>331</v>
      </c>
      <c r="D243" s="146" t="s">
        <v>85</v>
      </c>
      <c r="E243" s="147">
        <v>1210.9000000000001</v>
      </c>
      <c r="F243" s="128"/>
      <c r="G243" s="148">
        <f t="shared" ref="G243:G245" si="17">E243*F243</f>
        <v>0</v>
      </c>
      <c r="H243" s="148">
        <v>0</v>
      </c>
      <c r="I243" s="148">
        <f>ROUND(E243*H243,2)</f>
        <v>0</v>
      </c>
      <c r="J243" s="148">
        <v>30</v>
      </c>
      <c r="K243" s="148">
        <f>ROUND(E243*J243,2)</f>
        <v>36327</v>
      </c>
      <c r="L243" s="148">
        <v>21</v>
      </c>
      <c r="M243" s="148">
        <f>G243*(1+L243/100)</f>
        <v>0</v>
      </c>
      <c r="N243" s="149">
        <v>0</v>
      </c>
      <c r="O243" s="149">
        <f>ROUND(E243*N243,5)</f>
        <v>0</v>
      </c>
      <c r="P243" s="149">
        <v>0</v>
      </c>
      <c r="Q243" s="149">
        <f>ROUND(E243*P243,5)</f>
        <v>0</v>
      </c>
      <c r="R243" s="149"/>
      <c r="S243" s="149"/>
      <c r="T243" s="150">
        <v>0.112</v>
      </c>
      <c r="U243" s="149">
        <f>ROUND(E243*T243,2)</f>
        <v>135.62</v>
      </c>
      <c r="V243" s="153" t="s">
        <v>457</v>
      </c>
      <c r="W243" s="152"/>
      <c r="X243" s="152"/>
      <c r="Y243" s="152"/>
      <c r="Z243" s="152"/>
      <c r="AA243" s="152"/>
      <c r="AB243" s="152"/>
      <c r="AC243" s="152"/>
      <c r="AD243" s="152"/>
      <c r="AE243" s="152" t="s">
        <v>86</v>
      </c>
      <c r="AF243" s="152"/>
      <c r="AG243" s="152"/>
      <c r="AH243" s="152"/>
      <c r="AI243" s="152"/>
      <c r="AJ243" s="152"/>
      <c r="AK243" s="152"/>
      <c r="AL243" s="152"/>
      <c r="AM243" s="152"/>
      <c r="AN243" s="152"/>
      <c r="AO243" s="152"/>
      <c r="AP243" s="152"/>
      <c r="AQ243" s="152"/>
      <c r="AR243" s="152"/>
      <c r="AS243" s="152"/>
      <c r="AT243" s="152"/>
      <c r="AU243" s="152"/>
      <c r="AV243" s="152"/>
      <c r="AW243" s="152"/>
      <c r="AX243" s="152"/>
      <c r="AY243" s="152"/>
      <c r="AZ243" s="152"/>
      <c r="BA243" s="152"/>
      <c r="BB243" s="152"/>
      <c r="BC243" s="152"/>
      <c r="BD243" s="152"/>
      <c r="BE243" s="152"/>
      <c r="BF243" s="152"/>
      <c r="BG243" s="152"/>
      <c r="BH243" s="152"/>
    </row>
    <row r="244" spans="1:60" outlineLevel="1">
      <c r="A244" s="143"/>
      <c r="B244" s="144"/>
      <c r="C244" s="154" t="s">
        <v>329</v>
      </c>
      <c r="D244" s="155"/>
      <c r="E244" s="156">
        <v>1210.9000000000001</v>
      </c>
      <c r="F244" s="148"/>
      <c r="G244" s="148"/>
      <c r="H244" s="148"/>
      <c r="I244" s="148"/>
      <c r="J244" s="148"/>
      <c r="K244" s="148"/>
      <c r="L244" s="148"/>
      <c r="M244" s="148"/>
      <c r="N244" s="149"/>
      <c r="O244" s="149"/>
      <c r="P244" s="149"/>
      <c r="Q244" s="149"/>
      <c r="R244" s="149"/>
      <c r="S244" s="149"/>
      <c r="T244" s="150"/>
      <c r="U244" s="149"/>
      <c r="V244" s="153"/>
      <c r="W244" s="152"/>
      <c r="X244" s="152"/>
      <c r="Y244" s="152"/>
      <c r="Z244" s="152"/>
      <c r="AA244" s="152"/>
      <c r="AB244" s="152"/>
      <c r="AC244" s="152"/>
      <c r="AD244" s="152"/>
      <c r="AE244" s="152" t="s">
        <v>87</v>
      </c>
      <c r="AF244" s="152">
        <v>0</v>
      </c>
      <c r="AG244" s="152"/>
      <c r="AH244" s="152"/>
      <c r="AI244" s="152"/>
      <c r="AJ244" s="152"/>
      <c r="AK244" s="152"/>
      <c r="AL244" s="152"/>
      <c r="AM244" s="152"/>
      <c r="AN244" s="152"/>
      <c r="AO244" s="152"/>
      <c r="AP244" s="152"/>
      <c r="AQ244" s="152"/>
      <c r="AR244" s="152"/>
      <c r="AS244" s="152"/>
      <c r="AT244" s="152"/>
      <c r="AU244" s="152"/>
      <c r="AV244" s="152"/>
      <c r="AW244" s="152"/>
      <c r="AX244" s="152"/>
      <c r="AY244" s="152"/>
      <c r="AZ244" s="152"/>
      <c r="BA244" s="152"/>
      <c r="BB244" s="152"/>
      <c r="BC244" s="152"/>
      <c r="BD244" s="152"/>
      <c r="BE244" s="152"/>
      <c r="BF244" s="152"/>
      <c r="BG244" s="152"/>
      <c r="BH244" s="152"/>
    </row>
    <row r="245" spans="1:60" outlineLevel="1">
      <c r="A245" s="143">
        <v>64</v>
      </c>
      <c r="B245" s="144" t="s">
        <v>332</v>
      </c>
      <c r="C245" s="145" t="s">
        <v>333</v>
      </c>
      <c r="D245" s="146" t="s">
        <v>85</v>
      </c>
      <c r="E245" s="147">
        <v>1210.9000000000001</v>
      </c>
      <c r="F245" s="128"/>
      <c r="G245" s="148">
        <f t="shared" si="17"/>
        <v>0</v>
      </c>
      <c r="H245" s="148">
        <v>29.78</v>
      </c>
      <c r="I245" s="148">
        <f>ROUND(E245*H245,2)</f>
        <v>36060.6</v>
      </c>
      <c r="J245" s="148">
        <v>1.6199999999999974</v>
      </c>
      <c r="K245" s="148">
        <f>ROUND(E245*J245,2)</f>
        <v>1961.66</v>
      </c>
      <c r="L245" s="148">
        <v>21</v>
      </c>
      <c r="M245" s="148">
        <f>G245*(1+L245/100)</f>
        <v>0</v>
      </c>
      <c r="N245" s="149">
        <v>8.4999999999999995E-4</v>
      </c>
      <c r="O245" s="149">
        <f>ROUND(E245*N245,5)</f>
        <v>1.0292699999999999</v>
      </c>
      <c r="P245" s="149">
        <v>0</v>
      </c>
      <c r="Q245" s="149">
        <f>ROUND(E245*P245,5)</f>
        <v>0</v>
      </c>
      <c r="R245" s="149"/>
      <c r="S245" s="149"/>
      <c r="T245" s="150">
        <v>6.0000000000000001E-3</v>
      </c>
      <c r="U245" s="149">
        <f>ROUND(E245*T245,2)</f>
        <v>7.27</v>
      </c>
      <c r="V245" s="153" t="s">
        <v>457</v>
      </c>
      <c r="W245" s="152"/>
      <c r="X245" s="152"/>
      <c r="Y245" s="152"/>
      <c r="Z245" s="152"/>
      <c r="AA245" s="152"/>
      <c r="AB245" s="152"/>
      <c r="AC245" s="152"/>
      <c r="AD245" s="152"/>
      <c r="AE245" s="152" t="s">
        <v>86</v>
      </c>
      <c r="AF245" s="152"/>
      <c r="AG245" s="152"/>
      <c r="AH245" s="152"/>
      <c r="AI245" s="152"/>
      <c r="AJ245" s="152"/>
      <c r="AK245" s="152"/>
      <c r="AL245" s="152"/>
      <c r="AM245" s="152"/>
      <c r="AN245" s="152"/>
      <c r="AO245" s="152"/>
      <c r="AP245" s="152"/>
      <c r="AQ245" s="152"/>
      <c r="AR245" s="152"/>
      <c r="AS245" s="152"/>
      <c r="AT245" s="152"/>
      <c r="AU245" s="152"/>
      <c r="AV245" s="152"/>
      <c r="AW245" s="152"/>
      <c r="AX245" s="152"/>
      <c r="AY245" s="152"/>
      <c r="AZ245" s="152"/>
      <c r="BA245" s="152"/>
      <c r="BB245" s="152"/>
      <c r="BC245" s="152"/>
      <c r="BD245" s="152"/>
      <c r="BE245" s="152"/>
      <c r="BF245" s="152"/>
      <c r="BG245" s="152"/>
      <c r="BH245" s="152"/>
    </row>
    <row r="246" spans="1:60" outlineLevel="1">
      <c r="A246" s="143"/>
      <c r="B246" s="144"/>
      <c r="C246" s="154" t="s">
        <v>329</v>
      </c>
      <c r="D246" s="155"/>
      <c r="E246" s="156">
        <v>1210.9000000000001</v>
      </c>
      <c r="F246" s="148"/>
      <c r="G246" s="148"/>
      <c r="H246" s="148"/>
      <c r="I246" s="148"/>
      <c r="J246" s="148"/>
      <c r="K246" s="148"/>
      <c r="L246" s="148"/>
      <c r="M246" s="148"/>
      <c r="N246" s="149"/>
      <c r="O246" s="149"/>
      <c r="P246" s="149"/>
      <c r="Q246" s="149"/>
      <c r="R246" s="149"/>
      <c r="S246" s="149"/>
      <c r="T246" s="150"/>
      <c r="U246" s="149"/>
      <c r="V246" s="153"/>
      <c r="W246" s="152"/>
      <c r="X246" s="152"/>
      <c r="Y246" s="152"/>
      <c r="Z246" s="152"/>
      <c r="AA246" s="152"/>
      <c r="AB246" s="152"/>
      <c r="AC246" s="152"/>
      <c r="AD246" s="152"/>
      <c r="AE246" s="152" t="s">
        <v>87</v>
      </c>
      <c r="AF246" s="152">
        <v>0</v>
      </c>
      <c r="AG246" s="152"/>
      <c r="AH246" s="152"/>
      <c r="AI246" s="152"/>
      <c r="AJ246" s="152"/>
      <c r="AK246" s="152"/>
      <c r="AL246" s="152"/>
      <c r="AM246" s="152"/>
      <c r="AN246" s="152"/>
      <c r="AO246" s="152"/>
      <c r="AP246" s="152"/>
      <c r="AQ246" s="152"/>
      <c r="AR246" s="152"/>
      <c r="AS246" s="152"/>
      <c r="AT246" s="152"/>
      <c r="AU246" s="152"/>
      <c r="AV246" s="152"/>
      <c r="AW246" s="152"/>
      <c r="AX246" s="152"/>
      <c r="AY246" s="152"/>
      <c r="AZ246" s="152"/>
      <c r="BA246" s="152"/>
      <c r="BB246" s="152"/>
      <c r="BC246" s="152"/>
      <c r="BD246" s="152"/>
      <c r="BE246" s="152"/>
      <c r="BF246" s="152"/>
      <c r="BG246" s="152"/>
      <c r="BH246" s="152"/>
    </row>
    <row r="247" spans="1:60">
      <c r="A247" s="157" t="s">
        <v>82</v>
      </c>
      <c r="B247" s="158" t="s">
        <v>334</v>
      </c>
      <c r="C247" s="159" t="s">
        <v>335</v>
      </c>
      <c r="D247" s="160"/>
      <c r="E247" s="161"/>
      <c r="F247" s="162"/>
      <c r="G247" s="162">
        <f>SUMIF(AE248:AE248,"&lt;&gt;NOR",G248:G248)</f>
        <v>0</v>
      </c>
      <c r="H247" s="162">
        <f t="shared" ref="H247:U247" si="18">SUMIF(AF248:AF248,"&lt;&gt;NOR",H248:H248)</f>
        <v>0</v>
      </c>
      <c r="I247" s="162">
        <f t="shared" si="18"/>
        <v>0</v>
      </c>
      <c r="J247" s="162">
        <f t="shared" si="18"/>
        <v>261.5</v>
      </c>
      <c r="K247" s="162">
        <f t="shared" si="18"/>
        <v>5274.87</v>
      </c>
      <c r="L247" s="162">
        <f t="shared" si="18"/>
        <v>21</v>
      </c>
      <c r="M247" s="162">
        <f t="shared" si="18"/>
        <v>0</v>
      </c>
      <c r="N247" s="162">
        <f t="shared" si="18"/>
        <v>0</v>
      </c>
      <c r="O247" s="162">
        <f t="shared" si="18"/>
        <v>0</v>
      </c>
      <c r="P247" s="162">
        <f t="shared" si="18"/>
        <v>0</v>
      </c>
      <c r="Q247" s="162">
        <f t="shared" si="18"/>
        <v>0</v>
      </c>
      <c r="R247" s="162">
        <f t="shared" si="18"/>
        <v>0</v>
      </c>
      <c r="S247" s="162">
        <f t="shared" si="18"/>
        <v>0</v>
      </c>
      <c r="T247" s="162">
        <f t="shared" si="18"/>
        <v>0.317</v>
      </c>
      <c r="U247" s="162">
        <f t="shared" si="18"/>
        <v>6.39</v>
      </c>
      <c r="V247" s="162"/>
      <c r="AE247" s="129" t="s">
        <v>84</v>
      </c>
    </row>
    <row r="248" spans="1:60" outlineLevel="1">
      <c r="A248" s="143">
        <v>65</v>
      </c>
      <c r="B248" s="144" t="s">
        <v>336</v>
      </c>
      <c r="C248" s="145" t="s">
        <v>337</v>
      </c>
      <c r="D248" s="146" t="s">
        <v>220</v>
      </c>
      <c r="E248" s="147">
        <v>20.171600000000002</v>
      </c>
      <c r="F248" s="128"/>
      <c r="G248" s="148">
        <f>E248*F248</f>
        <v>0</v>
      </c>
      <c r="H248" s="148">
        <v>0</v>
      </c>
      <c r="I248" s="148">
        <f>ROUND(E248*H248,2)</f>
        <v>0</v>
      </c>
      <c r="J248" s="148">
        <v>261.5</v>
      </c>
      <c r="K248" s="148">
        <f>ROUND(E248*J248,2)</f>
        <v>5274.87</v>
      </c>
      <c r="L248" s="148">
        <v>21</v>
      </c>
      <c r="M248" s="148">
        <f>G248*(1+L248/100)</f>
        <v>0</v>
      </c>
      <c r="N248" s="149">
        <v>0</v>
      </c>
      <c r="O248" s="149">
        <f>ROUND(E248*N248,5)</f>
        <v>0</v>
      </c>
      <c r="P248" s="149">
        <v>0</v>
      </c>
      <c r="Q248" s="149">
        <f>ROUND(E248*P248,5)</f>
        <v>0</v>
      </c>
      <c r="R248" s="149"/>
      <c r="S248" s="149"/>
      <c r="T248" s="150">
        <v>0.317</v>
      </c>
      <c r="U248" s="149">
        <f>ROUND(E248*T248,2)</f>
        <v>6.39</v>
      </c>
      <c r="V248" s="163" t="s">
        <v>457</v>
      </c>
      <c r="W248" s="152"/>
      <c r="X248" s="152"/>
      <c r="Y248" s="152"/>
      <c r="Z248" s="152"/>
      <c r="AA248" s="152"/>
      <c r="AB248" s="152"/>
      <c r="AC248" s="152"/>
      <c r="AD248" s="152"/>
      <c r="AE248" s="152" t="s">
        <v>86</v>
      </c>
      <c r="AF248" s="152"/>
      <c r="AG248" s="152"/>
      <c r="AH248" s="152"/>
      <c r="AI248" s="152"/>
      <c r="AJ248" s="152"/>
      <c r="AK248" s="152"/>
      <c r="AL248" s="152"/>
      <c r="AM248" s="152"/>
      <c r="AN248" s="152"/>
      <c r="AO248" s="152"/>
      <c r="AP248" s="152"/>
      <c r="AQ248" s="152"/>
      <c r="AR248" s="152"/>
      <c r="AS248" s="152"/>
      <c r="AT248" s="152"/>
      <c r="AU248" s="152"/>
      <c r="AV248" s="152"/>
      <c r="AW248" s="152"/>
      <c r="AX248" s="152"/>
      <c r="AY248" s="152"/>
      <c r="AZ248" s="152"/>
      <c r="BA248" s="152"/>
      <c r="BB248" s="152"/>
      <c r="BC248" s="152"/>
      <c r="BD248" s="152"/>
      <c r="BE248" s="152"/>
      <c r="BF248" s="152"/>
      <c r="BG248" s="152"/>
      <c r="BH248" s="152"/>
    </row>
    <row r="249" spans="1:60">
      <c r="A249" s="157" t="s">
        <v>82</v>
      </c>
      <c r="B249" s="158" t="s">
        <v>338</v>
      </c>
      <c r="C249" s="159" t="s">
        <v>339</v>
      </c>
      <c r="D249" s="160"/>
      <c r="E249" s="161"/>
      <c r="F249" s="162"/>
      <c r="G249" s="162">
        <f>SUMIF(AE250:AE250,"&lt;&gt;NOR",G250:G250)</f>
        <v>0</v>
      </c>
      <c r="H249" s="162">
        <f t="shared" ref="H249:U249" si="19">SUMIF(AF250:AF250,"&lt;&gt;NOR",H250:H250)</f>
        <v>0</v>
      </c>
      <c r="I249" s="162">
        <f t="shared" si="19"/>
        <v>0</v>
      </c>
      <c r="J249" s="162">
        <f t="shared" si="19"/>
        <v>5000</v>
      </c>
      <c r="K249" s="162">
        <f t="shared" si="19"/>
        <v>5000</v>
      </c>
      <c r="L249" s="162">
        <f t="shared" si="19"/>
        <v>21</v>
      </c>
      <c r="M249" s="162">
        <f t="shared" si="19"/>
        <v>0</v>
      </c>
      <c r="N249" s="162">
        <f t="shared" si="19"/>
        <v>0</v>
      </c>
      <c r="O249" s="162">
        <f t="shared" si="19"/>
        <v>0</v>
      </c>
      <c r="P249" s="162">
        <f t="shared" si="19"/>
        <v>0</v>
      </c>
      <c r="Q249" s="162">
        <f t="shared" si="19"/>
        <v>0</v>
      </c>
      <c r="R249" s="162">
        <f t="shared" si="19"/>
        <v>0</v>
      </c>
      <c r="S249" s="162">
        <f t="shared" si="19"/>
        <v>0</v>
      </c>
      <c r="T249" s="162">
        <f t="shared" si="19"/>
        <v>0</v>
      </c>
      <c r="U249" s="162">
        <f t="shared" si="19"/>
        <v>0</v>
      </c>
      <c r="V249" s="198"/>
      <c r="AE249" s="129" t="s">
        <v>84</v>
      </c>
    </row>
    <row r="250" spans="1:60" ht="22.5" outlineLevel="1">
      <c r="A250" s="143">
        <v>66</v>
      </c>
      <c r="B250" s="144" t="s">
        <v>340</v>
      </c>
      <c r="C250" s="145" t="s">
        <v>495</v>
      </c>
      <c r="D250" s="146" t="s">
        <v>341</v>
      </c>
      <c r="E250" s="147">
        <v>1</v>
      </c>
      <c r="F250" s="128"/>
      <c r="G250" s="148">
        <f>E250*F250</f>
        <v>0</v>
      </c>
      <c r="H250" s="148">
        <v>0</v>
      </c>
      <c r="I250" s="148">
        <f>ROUND(E250*H250,2)</f>
        <v>0</v>
      </c>
      <c r="J250" s="148">
        <v>5000</v>
      </c>
      <c r="K250" s="148">
        <f>ROUND(E250*J250,2)</f>
        <v>5000</v>
      </c>
      <c r="L250" s="148">
        <v>21</v>
      </c>
      <c r="M250" s="148">
        <f>G250*(1+L250/100)</f>
        <v>0</v>
      </c>
      <c r="N250" s="149">
        <v>0</v>
      </c>
      <c r="O250" s="149">
        <f>ROUND(E250*N250,5)</f>
        <v>0</v>
      </c>
      <c r="P250" s="149">
        <v>0</v>
      </c>
      <c r="Q250" s="149">
        <f>ROUND(E250*P250,5)</f>
        <v>0</v>
      </c>
      <c r="R250" s="149"/>
      <c r="S250" s="149"/>
      <c r="T250" s="150">
        <v>0</v>
      </c>
      <c r="U250" s="150">
        <f>ROUND(E250*T250,2)</f>
        <v>0</v>
      </c>
      <c r="V250" s="199" t="s">
        <v>457</v>
      </c>
      <c r="W250" s="152"/>
      <c r="X250" s="152"/>
      <c r="Y250" s="152"/>
      <c r="Z250" s="152"/>
      <c r="AA250" s="152"/>
      <c r="AB250" s="152"/>
      <c r="AC250" s="152"/>
      <c r="AD250" s="152"/>
      <c r="AE250" s="152" t="s">
        <v>86</v>
      </c>
      <c r="AF250" s="152"/>
      <c r="AG250" s="152"/>
      <c r="AH250" s="152"/>
      <c r="AI250" s="152"/>
      <c r="AJ250" s="152"/>
      <c r="AK250" s="152"/>
      <c r="AL250" s="152"/>
      <c r="AM250" s="152"/>
      <c r="AN250" s="152"/>
      <c r="AO250" s="152"/>
      <c r="AP250" s="152"/>
      <c r="AQ250" s="152"/>
      <c r="AR250" s="152"/>
      <c r="AS250" s="152"/>
      <c r="AT250" s="152"/>
      <c r="AU250" s="152"/>
      <c r="AV250" s="152"/>
      <c r="AW250" s="152"/>
      <c r="AX250" s="152"/>
      <c r="AY250" s="152"/>
      <c r="AZ250" s="152"/>
      <c r="BA250" s="152"/>
      <c r="BB250" s="152"/>
      <c r="BC250" s="152"/>
      <c r="BD250" s="152"/>
      <c r="BE250" s="152"/>
      <c r="BF250" s="152"/>
      <c r="BG250" s="152"/>
      <c r="BH250" s="152"/>
    </row>
    <row r="251" spans="1:60" outlineLevel="1">
      <c r="A251" s="143"/>
      <c r="B251" s="144"/>
      <c r="C251" s="255" t="s">
        <v>496</v>
      </c>
      <c r="D251" s="256"/>
      <c r="E251" s="256"/>
      <c r="F251" s="256"/>
      <c r="G251" s="256"/>
      <c r="H251" s="256"/>
      <c r="I251" s="256"/>
      <c r="J251" s="256"/>
      <c r="K251" s="256"/>
      <c r="L251" s="256"/>
      <c r="M251" s="256"/>
      <c r="N251" s="256"/>
      <c r="O251" s="256"/>
      <c r="P251" s="256"/>
      <c r="Q251" s="256"/>
      <c r="R251" s="256"/>
      <c r="S251" s="256"/>
      <c r="T251" s="256"/>
      <c r="U251" s="256"/>
      <c r="V251" s="257"/>
      <c r="W251" s="152"/>
      <c r="X251" s="152"/>
      <c r="Y251" s="152"/>
      <c r="Z251" s="152"/>
      <c r="AA251" s="152"/>
      <c r="AB251" s="152"/>
      <c r="AC251" s="152"/>
      <c r="AD251" s="152"/>
      <c r="AE251" s="152"/>
      <c r="AF251" s="152"/>
      <c r="AG251" s="152"/>
      <c r="AH251" s="152"/>
      <c r="AI251" s="152"/>
      <c r="AJ251" s="152"/>
      <c r="AK251" s="152"/>
      <c r="AL251" s="152"/>
      <c r="AM251" s="152"/>
      <c r="AN251" s="152"/>
      <c r="AO251" s="152"/>
      <c r="AP251" s="152"/>
      <c r="AQ251" s="152"/>
      <c r="AR251" s="152"/>
      <c r="AS251" s="152"/>
      <c r="AT251" s="152"/>
      <c r="AU251" s="152"/>
      <c r="AV251" s="152"/>
      <c r="AW251" s="152"/>
      <c r="AX251" s="152"/>
      <c r="AY251" s="152"/>
      <c r="AZ251" s="152"/>
      <c r="BA251" s="152"/>
      <c r="BB251" s="152"/>
      <c r="BC251" s="152"/>
      <c r="BD251" s="152"/>
      <c r="BE251" s="152"/>
      <c r="BF251" s="152"/>
      <c r="BG251" s="152"/>
      <c r="BH251" s="152"/>
    </row>
    <row r="252" spans="1:60">
      <c r="A252" s="157" t="s">
        <v>82</v>
      </c>
      <c r="B252" s="158" t="s">
        <v>342</v>
      </c>
      <c r="C252" s="159" t="s">
        <v>343</v>
      </c>
      <c r="D252" s="160"/>
      <c r="E252" s="161"/>
      <c r="F252" s="162"/>
      <c r="G252" s="162">
        <f>SUM(G253,G255,G257,G259,G261)</f>
        <v>0</v>
      </c>
      <c r="H252" s="162">
        <f t="shared" ref="H252:U252" si="20">SUMIF(AF253:AF262,"&lt;&gt;NOR",H253:H262)</f>
        <v>0</v>
      </c>
      <c r="I252" s="162">
        <f t="shared" si="20"/>
        <v>0</v>
      </c>
      <c r="J252" s="162">
        <f t="shared" si="20"/>
        <v>19700</v>
      </c>
      <c r="K252" s="162">
        <f t="shared" si="20"/>
        <v>19700</v>
      </c>
      <c r="L252" s="162">
        <f t="shared" si="20"/>
        <v>126</v>
      </c>
      <c r="M252" s="162">
        <f t="shared" si="20"/>
        <v>2783</v>
      </c>
      <c r="N252" s="162">
        <f t="shared" si="20"/>
        <v>0</v>
      </c>
      <c r="O252" s="162">
        <f t="shared" si="20"/>
        <v>0</v>
      </c>
      <c r="P252" s="162">
        <f t="shared" si="20"/>
        <v>0</v>
      </c>
      <c r="Q252" s="162">
        <f t="shared" si="20"/>
        <v>0</v>
      </c>
      <c r="R252" s="162">
        <f t="shared" si="20"/>
        <v>0</v>
      </c>
      <c r="S252" s="162">
        <f t="shared" si="20"/>
        <v>0</v>
      </c>
      <c r="T252" s="162">
        <f t="shared" si="20"/>
        <v>0</v>
      </c>
      <c r="U252" s="162">
        <f t="shared" si="20"/>
        <v>0</v>
      </c>
      <c r="V252" s="162"/>
      <c r="AE252" s="129" t="s">
        <v>84</v>
      </c>
    </row>
    <row r="253" spans="1:60" outlineLevel="1">
      <c r="A253" s="189">
        <v>67</v>
      </c>
      <c r="B253" s="190" t="s">
        <v>344</v>
      </c>
      <c r="C253" s="191" t="s">
        <v>345</v>
      </c>
      <c r="D253" s="192" t="s">
        <v>346</v>
      </c>
      <c r="E253" s="193">
        <v>1</v>
      </c>
      <c r="F253" s="194"/>
      <c r="G253" s="195">
        <f>E253*F253</f>
        <v>0</v>
      </c>
      <c r="H253" s="195">
        <v>0</v>
      </c>
      <c r="I253" s="195">
        <f t="shared" ref="I253:I262" si="21">ROUND(E253*H253,2)</f>
        <v>0</v>
      </c>
      <c r="J253" s="195">
        <v>5450</v>
      </c>
      <c r="K253" s="195">
        <f t="shared" ref="K253:K262" si="22">ROUND(E253*J253,2)</f>
        <v>5450</v>
      </c>
      <c r="L253" s="195">
        <v>21</v>
      </c>
      <c r="M253" s="195">
        <f t="shared" ref="M253:M262" si="23">G253*(1+L253/100)</f>
        <v>0</v>
      </c>
      <c r="N253" s="196">
        <v>0</v>
      </c>
      <c r="O253" s="196">
        <f t="shared" ref="O253:O262" si="24">ROUND(E253*N253,5)</f>
        <v>0</v>
      </c>
      <c r="P253" s="196">
        <v>0</v>
      </c>
      <c r="Q253" s="196">
        <f t="shared" ref="Q253:Q262" si="25">ROUND(E253*P253,5)</f>
        <v>0</v>
      </c>
      <c r="R253" s="196"/>
      <c r="S253" s="196"/>
      <c r="T253" s="197">
        <v>0</v>
      </c>
      <c r="U253" s="196">
        <f t="shared" ref="U253:U262" si="26">ROUND(E253*T253,2)</f>
        <v>0</v>
      </c>
      <c r="V253" s="151" t="s">
        <v>457</v>
      </c>
      <c r="W253" s="152"/>
      <c r="X253" s="152"/>
      <c r="Y253" s="152"/>
      <c r="Z253" s="152"/>
      <c r="AA253" s="152"/>
      <c r="AB253" s="152"/>
      <c r="AC253" s="152"/>
      <c r="AD253" s="152"/>
      <c r="AE253" s="152" t="s">
        <v>86</v>
      </c>
      <c r="AF253" s="152"/>
      <c r="AG253" s="152"/>
      <c r="AH253" s="152"/>
      <c r="AI253" s="152"/>
      <c r="AJ253" s="152"/>
      <c r="AK253" s="152"/>
      <c r="AL253" s="152"/>
      <c r="AM253" s="152"/>
      <c r="AN253" s="152"/>
      <c r="AO253" s="152"/>
      <c r="AP253" s="152"/>
      <c r="AQ253" s="152"/>
      <c r="AR253" s="152"/>
      <c r="AS253" s="152"/>
      <c r="AT253" s="152"/>
      <c r="AU253" s="152"/>
      <c r="AV253" s="152"/>
      <c r="AW253" s="152"/>
      <c r="AX253" s="152"/>
      <c r="AY253" s="152"/>
      <c r="AZ253" s="152"/>
      <c r="BA253" s="152"/>
      <c r="BB253" s="152"/>
      <c r="BC253" s="152"/>
      <c r="BD253" s="152"/>
      <c r="BE253" s="152"/>
      <c r="BF253" s="152"/>
      <c r="BG253" s="152"/>
      <c r="BH253" s="152"/>
    </row>
    <row r="254" spans="1:60" ht="39" customHeight="1" outlineLevel="1">
      <c r="A254" s="143"/>
      <c r="B254" s="144"/>
      <c r="C254" s="255" t="s">
        <v>458</v>
      </c>
      <c r="D254" s="256"/>
      <c r="E254" s="256"/>
      <c r="F254" s="256"/>
      <c r="G254" s="256"/>
      <c r="H254" s="256"/>
      <c r="I254" s="256"/>
      <c r="J254" s="256"/>
      <c r="K254" s="256"/>
      <c r="L254" s="256"/>
      <c r="M254" s="256"/>
      <c r="N254" s="256"/>
      <c r="O254" s="256"/>
      <c r="P254" s="256"/>
      <c r="Q254" s="256"/>
      <c r="R254" s="256"/>
      <c r="S254" s="256"/>
      <c r="T254" s="256"/>
      <c r="U254" s="256"/>
      <c r="V254" s="257"/>
      <c r="W254" s="152"/>
      <c r="X254" s="152"/>
      <c r="Y254" s="152"/>
      <c r="Z254" s="152"/>
      <c r="AA254" s="152"/>
      <c r="AB254" s="152"/>
      <c r="AC254" s="152"/>
      <c r="AD254" s="152"/>
      <c r="AE254" s="152"/>
      <c r="AF254" s="152"/>
      <c r="AG254" s="152"/>
      <c r="AH254" s="152"/>
      <c r="AI254" s="152"/>
      <c r="AJ254" s="152"/>
      <c r="AK254" s="152"/>
      <c r="AL254" s="152"/>
      <c r="AM254" s="152"/>
      <c r="AN254" s="152"/>
      <c r="AO254" s="152"/>
      <c r="AP254" s="152"/>
      <c r="AQ254" s="152"/>
      <c r="AR254" s="152"/>
      <c r="AS254" s="152"/>
      <c r="AT254" s="152"/>
      <c r="AU254" s="152"/>
      <c r="AV254" s="152"/>
      <c r="AW254" s="152"/>
      <c r="AX254" s="152"/>
      <c r="AY254" s="152"/>
      <c r="AZ254" s="152"/>
      <c r="BA254" s="152"/>
      <c r="BB254" s="152"/>
      <c r="BC254" s="152"/>
      <c r="BD254" s="152"/>
      <c r="BE254" s="152"/>
      <c r="BF254" s="152"/>
      <c r="BG254" s="152"/>
      <c r="BH254" s="152"/>
    </row>
    <row r="255" spans="1:60" outlineLevel="1">
      <c r="A255" s="143">
        <v>68</v>
      </c>
      <c r="B255" s="144" t="s">
        <v>347</v>
      </c>
      <c r="C255" s="145" t="s">
        <v>348</v>
      </c>
      <c r="D255" s="146" t="s">
        <v>346</v>
      </c>
      <c r="E255" s="147">
        <v>1</v>
      </c>
      <c r="F255" s="128"/>
      <c r="G255" s="148">
        <f t="shared" ref="G255:G262" si="27">E255*F255</f>
        <v>0</v>
      </c>
      <c r="H255" s="148">
        <v>0</v>
      </c>
      <c r="I255" s="148">
        <f t="shared" si="21"/>
        <v>0</v>
      </c>
      <c r="J255" s="148">
        <v>3250</v>
      </c>
      <c r="K255" s="148">
        <f t="shared" si="22"/>
        <v>3250</v>
      </c>
      <c r="L255" s="148">
        <v>21</v>
      </c>
      <c r="M255" s="148">
        <f t="shared" si="23"/>
        <v>0</v>
      </c>
      <c r="N255" s="149">
        <v>0</v>
      </c>
      <c r="O255" s="149">
        <f t="shared" si="24"/>
        <v>0</v>
      </c>
      <c r="P255" s="149">
        <v>0</v>
      </c>
      <c r="Q255" s="149">
        <f t="shared" si="25"/>
        <v>0</v>
      </c>
      <c r="R255" s="149"/>
      <c r="S255" s="149"/>
      <c r="T255" s="150">
        <v>0</v>
      </c>
      <c r="U255" s="149">
        <f t="shared" si="26"/>
        <v>0</v>
      </c>
      <c r="V255" s="153" t="s">
        <v>457</v>
      </c>
      <c r="W255" s="152"/>
      <c r="X255" s="152"/>
      <c r="Y255" s="152"/>
      <c r="Z255" s="152"/>
      <c r="AA255" s="152"/>
      <c r="AB255" s="152"/>
      <c r="AC255" s="152"/>
      <c r="AD255" s="152"/>
      <c r="AE255" s="152" t="s">
        <v>86</v>
      </c>
      <c r="AF255" s="152"/>
      <c r="AG255" s="152"/>
      <c r="AH255" s="152"/>
      <c r="AI255" s="152"/>
      <c r="AJ255" s="152"/>
      <c r="AK255" s="152"/>
      <c r="AL255" s="152"/>
      <c r="AM255" s="152"/>
      <c r="AN255" s="152"/>
      <c r="AO255" s="152"/>
      <c r="AP255" s="152"/>
      <c r="AQ255" s="152"/>
      <c r="AR255" s="152"/>
      <c r="AS255" s="152"/>
      <c r="AT255" s="152"/>
      <c r="AU255" s="152"/>
      <c r="AV255" s="152"/>
      <c r="AW255" s="152"/>
      <c r="AX255" s="152"/>
      <c r="AY255" s="152"/>
      <c r="AZ255" s="152"/>
      <c r="BA255" s="152"/>
      <c r="BB255" s="152"/>
      <c r="BC255" s="152"/>
      <c r="BD255" s="152"/>
      <c r="BE255" s="152"/>
      <c r="BF255" s="152"/>
      <c r="BG255" s="152"/>
      <c r="BH255" s="152"/>
    </row>
    <row r="256" spans="1:60" ht="40.5" customHeight="1" outlineLevel="1">
      <c r="A256" s="143"/>
      <c r="B256" s="144"/>
      <c r="C256" s="255" t="s">
        <v>459</v>
      </c>
      <c r="D256" s="256"/>
      <c r="E256" s="256"/>
      <c r="F256" s="256"/>
      <c r="G256" s="256"/>
      <c r="H256" s="256"/>
      <c r="I256" s="256"/>
      <c r="J256" s="256"/>
      <c r="K256" s="256"/>
      <c r="L256" s="256"/>
      <c r="M256" s="256"/>
      <c r="N256" s="256"/>
      <c r="O256" s="256"/>
      <c r="P256" s="256"/>
      <c r="Q256" s="256"/>
      <c r="R256" s="256"/>
      <c r="S256" s="256"/>
      <c r="T256" s="256"/>
      <c r="U256" s="256"/>
      <c r="V256" s="257"/>
      <c r="W256" s="152"/>
      <c r="X256" s="152"/>
      <c r="Y256" s="152"/>
      <c r="Z256" s="152"/>
      <c r="AA256" s="152"/>
      <c r="AB256" s="152"/>
      <c r="AC256" s="152"/>
      <c r="AD256" s="152"/>
      <c r="AE256" s="152"/>
      <c r="AF256" s="152"/>
      <c r="AG256" s="152"/>
      <c r="AH256" s="152"/>
      <c r="AI256" s="152"/>
      <c r="AJ256" s="152"/>
      <c r="AK256" s="152"/>
      <c r="AL256" s="152"/>
      <c r="AM256" s="152"/>
      <c r="AN256" s="152"/>
      <c r="AO256" s="152"/>
      <c r="AP256" s="152"/>
      <c r="AQ256" s="152"/>
      <c r="AR256" s="152"/>
      <c r="AS256" s="152"/>
      <c r="AT256" s="152"/>
      <c r="AU256" s="152"/>
      <c r="AV256" s="152"/>
      <c r="AW256" s="152"/>
      <c r="AX256" s="152"/>
      <c r="AY256" s="152"/>
      <c r="AZ256" s="152"/>
      <c r="BA256" s="152"/>
      <c r="BB256" s="152"/>
      <c r="BC256" s="152"/>
      <c r="BD256" s="152"/>
      <c r="BE256" s="152"/>
      <c r="BF256" s="152"/>
      <c r="BG256" s="152"/>
      <c r="BH256" s="152"/>
    </row>
    <row r="257" spans="1:60" outlineLevel="1">
      <c r="A257" s="143">
        <v>69</v>
      </c>
      <c r="B257" s="144" t="s">
        <v>349</v>
      </c>
      <c r="C257" s="145" t="s">
        <v>350</v>
      </c>
      <c r="D257" s="146" t="s">
        <v>346</v>
      </c>
      <c r="E257" s="147">
        <v>1</v>
      </c>
      <c r="F257" s="128"/>
      <c r="G257" s="148">
        <f t="shared" si="27"/>
        <v>0</v>
      </c>
      <c r="H257" s="148">
        <v>0</v>
      </c>
      <c r="I257" s="148">
        <f t="shared" si="21"/>
        <v>0</v>
      </c>
      <c r="J257" s="148">
        <v>2500</v>
      </c>
      <c r="K257" s="148">
        <f t="shared" si="22"/>
        <v>2500</v>
      </c>
      <c r="L257" s="148">
        <v>21</v>
      </c>
      <c r="M257" s="148">
        <f t="shared" si="23"/>
        <v>0</v>
      </c>
      <c r="N257" s="149">
        <v>0</v>
      </c>
      <c r="O257" s="149">
        <f t="shared" si="24"/>
        <v>0</v>
      </c>
      <c r="P257" s="149">
        <v>0</v>
      </c>
      <c r="Q257" s="149">
        <f t="shared" si="25"/>
        <v>0</v>
      </c>
      <c r="R257" s="149"/>
      <c r="S257" s="149"/>
      <c r="T257" s="150">
        <v>0</v>
      </c>
      <c r="U257" s="149">
        <f t="shared" si="26"/>
        <v>0</v>
      </c>
      <c r="V257" s="153" t="s">
        <v>457</v>
      </c>
      <c r="W257" s="152"/>
      <c r="X257" s="152"/>
      <c r="Y257" s="152"/>
      <c r="Z257" s="152"/>
      <c r="AA257" s="152"/>
      <c r="AB257" s="152"/>
      <c r="AC257" s="152"/>
      <c r="AD257" s="152"/>
      <c r="AE257" s="152" t="s">
        <v>86</v>
      </c>
      <c r="AF257" s="152"/>
      <c r="AG257" s="152"/>
      <c r="AH257" s="152"/>
      <c r="AI257" s="152"/>
      <c r="AJ257" s="152"/>
      <c r="AK257" s="152"/>
      <c r="AL257" s="152"/>
      <c r="AM257" s="152"/>
      <c r="AN257" s="152"/>
      <c r="AO257" s="152"/>
      <c r="AP257" s="152"/>
      <c r="AQ257" s="152"/>
      <c r="AR257" s="152"/>
      <c r="AS257" s="152"/>
      <c r="AT257" s="152"/>
      <c r="AU257" s="152"/>
      <c r="AV257" s="152"/>
      <c r="AW257" s="152"/>
      <c r="AX257" s="152"/>
      <c r="AY257" s="152"/>
      <c r="AZ257" s="152"/>
      <c r="BA257" s="152"/>
      <c r="BB257" s="152"/>
      <c r="BC257" s="152"/>
      <c r="BD257" s="152"/>
      <c r="BE257" s="152"/>
      <c r="BF257" s="152"/>
      <c r="BG257" s="152"/>
      <c r="BH257" s="152"/>
    </row>
    <row r="258" spans="1:60" ht="30" customHeight="1" outlineLevel="1">
      <c r="A258" s="143"/>
      <c r="B258" s="144"/>
      <c r="C258" s="255" t="s">
        <v>460</v>
      </c>
      <c r="D258" s="256"/>
      <c r="E258" s="256"/>
      <c r="F258" s="256"/>
      <c r="G258" s="256"/>
      <c r="H258" s="256"/>
      <c r="I258" s="256"/>
      <c r="J258" s="256"/>
      <c r="K258" s="256"/>
      <c r="L258" s="256"/>
      <c r="M258" s="256"/>
      <c r="N258" s="256"/>
      <c r="O258" s="256"/>
      <c r="P258" s="256"/>
      <c r="Q258" s="256"/>
      <c r="R258" s="256"/>
      <c r="S258" s="256"/>
      <c r="T258" s="256"/>
      <c r="U258" s="256"/>
      <c r="V258" s="257"/>
      <c r="W258" s="152"/>
      <c r="X258" s="152"/>
      <c r="Y258" s="152"/>
      <c r="Z258" s="152"/>
      <c r="AA258" s="152"/>
      <c r="AB258" s="152"/>
      <c r="AC258" s="152"/>
      <c r="AD258" s="152"/>
      <c r="AE258" s="152"/>
      <c r="AF258" s="152"/>
      <c r="AG258" s="152"/>
      <c r="AH258" s="152"/>
      <c r="AI258" s="152"/>
      <c r="AJ258" s="152"/>
      <c r="AK258" s="152"/>
      <c r="AL258" s="152"/>
      <c r="AM258" s="152"/>
      <c r="AN258" s="152"/>
      <c r="AO258" s="152"/>
      <c r="AP258" s="152"/>
      <c r="AQ258" s="152"/>
      <c r="AR258" s="152"/>
      <c r="AS258" s="152"/>
      <c r="AT258" s="152"/>
      <c r="AU258" s="152"/>
      <c r="AV258" s="152"/>
      <c r="AW258" s="152"/>
      <c r="AX258" s="152"/>
      <c r="AY258" s="152"/>
      <c r="AZ258" s="152"/>
      <c r="BA258" s="152"/>
      <c r="BB258" s="152"/>
      <c r="BC258" s="152"/>
      <c r="BD258" s="152"/>
      <c r="BE258" s="152"/>
      <c r="BF258" s="152"/>
      <c r="BG258" s="152"/>
      <c r="BH258" s="152"/>
    </row>
    <row r="259" spans="1:60" outlineLevel="1">
      <c r="A259" s="143">
        <v>70</v>
      </c>
      <c r="B259" s="144" t="s">
        <v>351</v>
      </c>
      <c r="C259" s="145" t="s">
        <v>352</v>
      </c>
      <c r="D259" s="146" t="s">
        <v>346</v>
      </c>
      <c r="E259" s="147">
        <v>1</v>
      </c>
      <c r="F259" s="128"/>
      <c r="G259" s="148">
        <f t="shared" si="27"/>
        <v>0</v>
      </c>
      <c r="H259" s="148">
        <v>0</v>
      </c>
      <c r="I259" s="148">
        <f t="shared" si="21"/>
        <v>0</v>
      </c>
      <c r="J259" s="148">
        <v>1500</v>
      </c>
      <c r="K259" s="148">
        <f t="shared" si="22"/>
        <v>1500</v>
      </c>
      <c r="L259" s="148">
        <v>21</v>
      </c>
      <c r="M259" s="148">
        <f t="shared" si="23"/>
        <v>0</v>
      </c>
      <c r="N259" s="149">
        <v>0</v>
      </c>
      <c r="O259" s="149">
        <f t="shared" si="24"/>
        <v>0</v>
      </c>
      <c r="P259" s="149">
        <v>0</v>
      </c>
      <c r="Q259" s="149">
        <f t="shared" si="25"/>
        <v>0</v>
      </c>
      <c r="R259" s="149"/>
      <c r="S259" s="149"/>
      <c r="T259" s="150">
        <v>0</v>
      </c>
      <c r="U259" s="149">
        <f t="shared" si="26"/>
        <v>0</v>
      </c>
      <c r="V259" s="153" t="s">
        <v>457</v>
      </c>
      <c r="W259" s="152"/>
      <c r="X259" s="152"/>
      <c r="Y259" s="152"/>
      <c r="Z259" s="152"/>
      <c r="AA259" s="152"/>
      <c r="AB259" s="152"/>
      <c r="AC259" s="152"/>
      <c r="AD259" s="152"/>
      <c r="AE259" s="152" t="s">
        <v>86</v>
      </c>
      <c r="AF259" s="152"/>
      <c r="AG259" s="152"/>
      <c r="AH259" s="152"/>
      <c r="AI259" s="152"/>
      <c r="AJ259" s="152"/>
      <c r="AK259" s="152"/>
      <c r="AL259" s="152"/>
      <c r="AM259" s="152"/>
      <c r="AN259" s="152"/>
      <c r="AO259" s="152"/>
      <c r="AP259" s="152"/>
      <c r="AQ259" s="152"/>
      <c r="AR259" s="152"/>
      <c r="AS259" s="152"/>
      <c r="AT259" s="152"/>
      <c r="AU259" s="152"/>
      <c r="AV259" s="152"/>
      <c r="AW259" s="152"/>
      <c r="AX259" s="152"/>
      <c r="AY259" s="152"/>
      <c r="AZ259" s="152"/>
      <c r="BA259" s="152"/>
      <c r="BB259" s="152"/>
      <c r="BC259" s="152"/>
      <c r="BD259" s="152"/>
      <c r="BE259" s="152"/>
      <c r="BF259" s="152"/>
      <c r="BG259" s="152"/>
      <c r="BH259" s="152"/>
    </row>
    <row r="260" spans="1:60" ht="30" customHeight="1" outlineLevel="1">
      <c r="A260" s="143"/>
      <c r="B260" s="144"/>
      <c r="C260" s="255" t="s">
        <v>461</v>
      </c>
      <c r="D260" s="256"/>
      <c r="E260" s="256"/>
      <c r="F260" s="256"/>
      <c r="G260" s="256"/>
      <c r="H260" s="256"/>
      <c r="I260" s="256"/>
      <c r="J260" s="256"/>
      <c r="K260" s="256"/>
      <c r="L260" s="256"/>
      <c r="M260" s="256"/>
      <c r="N260" s="256"/>
      <c r="O260" s="256"/>
      <c r="P260" s="256"/>
      <c r="Q260" s="256"/>
      <c r="R260" s="256"/>
      <c r="S260" s="256"/>
      <c r="T260" s="256"/>
      <c r="U260" s="256"/>
      <c r="V260" s="257"/>
      <c r="W260" s="152"/>
      <c r="X260" s="152"/>
      <c r="Y260" s="152"/>
      <c r="Z260" s="152"/>
      <c r="AA260" s="152"/>
      <c r="AB260" s="152"/>
      <c r="AC260" s="152"/>
      <c r="AD260" s="152"/>
      <c r="AE260" s="152"/>
      <c r="AF260" s="152"/>
      <c r="AG260" s="152"/>
      <c r="AH260" s="152"/>
      <c r="AI260" s="152"/>
      <c r="AJ260" s="152"/>
      <c r="AK260" s="152"/>
      <c r="AL260" s="152"/>
      <c r="AM260" s="152"/>
      <c r="AN260" s="152"/>
      <c r="AO260" s="152"/>
      <c r="AP260" s="152"/>
      <c r="AQ260" s="152"/>
      <c r="AR260" s="152"/>
      <c r="AS260" s="152"/>
      <c r="AT260" s="152"/>
      <c r="AU260" s="152"/>
      <c r="AV260" s="152"/>
      <c r="AW260" s="152"/>
      <c r="AX260" s="152"/>
      <c r="AY260" s="152"/>
      <c r="AZ260" s="152"/>
      <c r="BA260" s="152"/>
      <c r="BB260" s="152"/>
      <c r="BC260" s="152"/>
      <c r="BD260" s="152"/>
      <c r="BE260" s="152"/>
      <c r="BF260" s="152"/>
      <c r="BG260" s="152"/>
      <c r="BH260" s="152"/>
    </row>
    <row r="261" spans="1:60" outlineLevel="1">
      <c r="A261" s="143">
        <v>71</v>
      </c>
      <c r="B261" s="144" t="s">
        <v>353</v>
      </c>
      <c r="C261" s="145" t="s">
        <v>354</v>
      </c>
      <c r="D261" s="146" t="s">
        <v>346</v>
      </c>
      <c r="E261" s="147">
        <v>1</v>
      </c>
      <c r="F261" s="128"/>
      <c r="G261" s="148">
        <f t="shared" ref="G261" si="28">E261*F261</f>
        <v>0</v>
      </c>
      <c r="H261" s="148">
        <v>0</v>
      </c>
      <c r="I261" s="148">
        <f t="shared" ref="I261" si="29">ROUND(E261*H261,2)</f>
        <v>0</v>
      </c>
      <c r="J261" s="148">
        <v>3500</v>
      </c>
      <c r="K261" s="148">
        <f t="shared" ref="K261" si="30">ROUND(E261*J261,2)</f>
        <v>3500</v>
      </c>
      <c r="L261" s="148">
        <v>21</v>
      </c>
      <c r="M261" s="148">
        <f t="shared" ref="M261" si="31">G261*(1+L261/100)</f>
        <v>0</v>
      </c>
      <c r="N261" s="149">
        <v>0</v>
      </c>
      <c r="O261" s="149">
        <f t="shared" ref="O261" si="32">ROUND(E261*N261,5)</f>
        <v>0</v>
      </c>
      <c r="P261" s="149">
        <v>0</v>
      </c>
      <c r="Q261" s="149">
        <f t="shared" ref="Q261" si="33">ROUND(E261*P261,5)</f>
        <v>0</v>
      </c>
      <c r="R261" s="149"/>
      <c r="S261" s="149"/>
      <c r="T261" s="150">
        <v>0</v>
      </c>
      <c r="U261" s="149">
        <f t="shared" ref="U261" si="34">ROUND(E261*T261,2)</f>
        <v>0</v>
      </c>
      <c r="V261" s="153" t="s">
        <v>457</v>
      </c>
      <c r="W261" s="152"/>
      <c r="X261" s="152"/>
      <c r="Y261" s="152"/>
      <c r="Z261" s="152"/>
      <c r="AA261" s="152"/>
      <c r="AB261" s="152"/>
      <c r="AC261" s="152"/>
      <c r="AD261" s="152"/>
      <c r="AE261" s="152"/>
      <c r="AF261" s="152"/>
      <c r="AG261" s="152"/>
      <c r="AH261" s="152"/>
      <c r="AI261" s="152"/>
      <c r="AJ261" s="152"/>
      <c r="AK261" s="152"/>
      <c r="AL261" s="152"/>
      <c r="AM261" s="152"/>
      <c r="AN261" s="152"/>
      <c r="AO261" s="152"/>
      <c r="AP261" s="152"/>
      <c r="AQ261" s="152"/>
      <c r="AR261" s="152"/>
      <c r="AS261" s="152"/>
      <c r="AT261" s="152"/>
      <c r="AU261" s="152"/>
      <c r="AV261" s="152"/>
      <c r="AW261" s="152"/>
      <c r="AX261" s="152"/>
      <c r="AY261" s="152"/>
      <c r="AZ261" s="152"/>
      <c r="BA261" s="152"/>
      <c r="BB261" s="152"/>
      <c r="BC261" s="152"/>
      <c r="BD261" s="152"/>
      <c r="BE261" s="152"/>
      <c r="BF261" s="152"/>
      <c r="BG261" s="152"/>
      <c r="BH261" s="152"/>
    </row>
    <row r="262" spans="1:60" ht="24.75" customHeight="1" outlineLevel="1">
      <c r="A262" s="164"/>
      <c r="B262" s="165"/>
      <c r="C262" s="258" t="s">
        <v>462</v>
      </c>
      <c r="D262" s="259" t="s">
        <v>346</v>
      </c>
      <c r="E262" s="259">
        <v>1</v>
      </c>
      <c r="F262" s="259">
        <v>2300</v>
      </c>
      <c r="G262" s="259">
        <f t="shared" si="27"/>
        <v>2300</v>
      </c>
      <c r="H262" s="259">
        <v>0</v>
      </c>
      <c r="I262" s="259">
        <f t="shared" si="21"/>
        <v>0</v>
      </c>
      <c r="J262" s="259">
        <v>3500</v>
      </c>
      <c r="K262" s="259">
        <f t="shared" si="22"/>
        <v>3500</v>
      </c>
      <c r="L262" s="259">
        <v>21</v>
      </c>
      <c r="M262" s="259">
        <f t="shared" si="23"/>
        <v>2783</v>
      </c>
      <c r="N262" s="259">
        <v>0</v>
      </c>
      <c r="O262" s="259">
        <f t="shared" si="24"/>
        <v>0</v>
      </c>
      <c r="P262" s="259">
        <v>0</v>
      </c>
      <c r="Q262" s="259">
        <f t="shared" si="25"/>
        <v>0</v>
      </c>
      <c r="R262" s="259"/>
      <c r="S262" s="259"/>
      <c r="T262" s="259">
        <v>0</v>
      </c>
      <c r="U262" s="259">
        <f t="shared" si="26"/>
        <v>0</v>
      </c>
      <c r="V262" s="260" t="s">
        <v>457</v>
      </c>
      <c r="W262" s="152"/>
      <c r="X262" s="152"/>
      <c r="Y262" s="152"/>
      <c r="Z262" s="152"/>
      <c r="AA262" s="152"/>
      <c r="AB262" s="152"/>
      <c r="AC262" s="152"/>
      <c r="AD262" s="152"/>
      <c r="AE262" s="152" t="s">
        <v>86</v>
      </c>
      <c r="AF262" s="152"/>
      <c r="AG262" s="152"/>
      <c r="AH262" s="152"/>
      <c r="AI262" s="152"/>
      <c r="AJ262" s="152"/>
      <c r="AK262" s="152"/>
      <c r="AL262" s="152"/>
      <c r="AM262" s="152"/>
      <c r="AN262" s="152"/>
      <c r="AO262" s="152"/>
      <c r="AP262" s="152"/>
      <c r="AQ262" s="152"/>
      <c r="AR262" s="152"/>
      <c r="AS262" s="152"/>
      <c r="AT262" s="152"/>
      <c r="AU262" s="152"/>
      <c r="AV262" s="152"/>
      <c r="AW262" s="152"/>
      <c r="AX262" s="152"/>
      <c r="AY262" s="152"/>
      <c r="AZ262" s="152"/>
      <c r="BA262" s="152"/>
      <c r="BB262" s="152"/>
      <c r="BC262" s="152"/>
      <c r="BD262" s="152"/>
      <c r="BE262" s="152"/>
      <c r="BF262" s="152"/>
      <c r="BG262" s="152"/>
      <c r="BH262" s="152"/>
    </row>
    <row r="263" spans="1:60">
      <c r="A263" s="166"/>
      <c r="B263" s="167" t="s">
        <v>169</v>
      </c>
      <c r="C263" s="168" t="s">
        <v>169</v>
      </c>
      <c r="D263" s="166"/>
      <c r="E263" s="166"/>
      <c r="F263" s="166"/>
      <c r="G263" s="166"/>
      <c r="H263" s="166"/>
      <c r="I263" s="166"/>
      <c r="J263" s="166"/>
      <c r="K263" s="166"/>
      <c r="L263" s="166"/>
      <c r="M263" s="166"/>
      <c r="N263" s="166"/>
      <c r="O263" s="166"/>
      <c r="P263" s="166"/>
      <c r="Q263" s="166"/>
      <c r="R263" s="166"/>
      <c r="S263" s="166"/>
      <c r="T263" s="166"/>
      <c r="U263" s="166"/>
      <c r="AC263" s="129">
        <v>15</v>
      </c>
      <c r="AD263" s="129">
        <v>21</v>
      </c>
    </row>
    <row r="264" spans="1:60">
      <c r="A264" s="248" t="s">
        <v>52</v>
      </c>
      <c r="B264" s="249"/>
      <c r="C264" s="249"/>
      <c r="D264" s="249"/>
      <c r="E264" s="249"/>
      <c r="F264" s="249"/>
      <c r="G264" s="249"/>
      <c r="H264" s="249"/>
      <c r="I264" s="249"/>
      <c r="J264" s="249"/>
      <c r="K264" s="249"/>
      <c r="L264" s="249"/>
      <c r="M264" s="249"/>
      <c r="N264" s="249"/>
      <c r="O264" s="249"/>
      <c r="P264" s="249"/>
      <c r="Q264" s="249"/>
      <c r="R264" s="249"/>
      <c r="S264" s="249"/>
      <c r="T264" s="249"/>
      <c r="U264" s="249"/>
      <c r="V264" s="249"/>
      <c r="AE264" s="129" t="s">
        <v>355</v>
      </c>
    </row>
    <row r="265" spans="1:60">
      <c r="A265" s="248" t="s">
        <v>455</v>
      </c>
      <c r="B265" s="249"/>
      <c r="C265" s="249"/>
      <c r="D265" s="249"/>
      <c r="E265" s="249"/>
      <c r="F265" s="249"/>
      <c r="G265" s="249"/>
      <c r="H265" s="249"/>
      <c r="I265" s="249"/>
      <c r="J265" s="249"/>
      <c r="K265" s="249"/>
      <c r="L265" s="249"/>
      <c r="M265" s="249"/>
      <c r="N265" s="249"/>
      <c r="O265" s="249"/>
      <c r="P265" s="249"/>
      <c r="Q265" s="249"/>
      <c r="R265" s="249"/>
      <c r="S265" s="249"/>
      <c r="T265" s="249"/>
      <c r="U265" s="249"/>
      <c r="V265" s="249"/>
    </row>
    <row r="266" spans="1:60">
      <c r="A266" s="249" t="s">
        <v>454</v>
      </c>
      <c r="B266" s="249"/>
      <c r="C266" s="249"/>
      <c r="D266" s="249"/>
      <c r="E266" s="249"/>
      <c r="F266" s="249"/>
      <c r="G266" s="249"/>
      <c r="H266" s="249"/>
      <c r="I266" s="249"/>
      <c r="J266" s="249"/>
      <c r="K266" s="249"/>
      <c r="L266" s="249"/>
      <c r="M266" s="249"/>
      <c r="N266" s="249"/>
      <c r="O266" s="249"/>
      <c r="P266" s="249"/>
      <c r="Q266" s="249"/>
      <c r="R266" s="249"/>
      <c r="S266" s="249"/>
      <c r="T266" s="249"/>
      <c r="U266" s="249"/>
      <c r="V266" s="249"/>
    </row>
  </sheetData>
  <sheetProtection password="C71F" sheet="1" objects="1" scenarios="1"/>
  <mergeCells count="50">
    <mergeCell ref="C251:V251"/>
    <mergeCell ref="C234:V234"/>
    <mergeCell ref="C236:V236"/>
    <mergeCell ref="C238:V238"/>
    <mergeCell ref="C219:V219"/>
    <mergeCell ref="C222:V222"/>
    <mergeCell ref="C225:V225"/>
    <mergeCell ref="C228:V228"/>
    <mergeCell ref="C232:V232"/>
    <mergeCell ref="C154:V154"/>
    <mergeCell ref="C163:V163"/>
    <mergeCell ref="C170:V170"/>
    <mergeCell ref="C205:V205"/>
    <mergeCell ref="C215:V215"/>
    <mergeCell ref="C116:V116"/>
    <mergeCell ref="C119:V119"/>
    <mergeCell ref="C122:V122"/>
    <mergeCell ref="C125:V125"/>
    <mergeCell ref="C150:V150"/>
    <mergeCell ref="C73:V73"/>
    <mergeCell ref="C93:V93"/>
    <mergeCell ref="C107:V107"/>
    <mergeCell ref="C110:V110"/>
    <mergeCell ref="C113:V113"/>
    <mergeCell ref="C66:V66"/>
    <mergeCell ref="C67:V67"/>
    <mergeCell ref="C68:V68"/>
    <mergeCell ref="C71:V71"/>
    <mergeCell ref="C72:V72"/>
    <mergeCell ref="C48:V48"/>
    <mergeCell ref="C54:V54"/>
    <mergeCell ref="C55:V55"/>
    <mergeCell ref="C56:V56"/>
    <mergeCell ref="C59:V59"/>
    <mergeCell ref="B3:V3"/>
    <mergeCell ref="A2:V2"/>
    <mergeCell ref="A265:V265"/>
    <mergeCell ref="A264:V264"/>
    <mergeCell ref="A266:V266"/>
    <mergeCell ref="C4:G4"/>
    <mergeCell ref="C5:G5"/>
    <mergeCell ref="C254:V254"/>
    <mergeCell ref="C262:V262"/>
    <mergeCell ref="C256:V256"/>
    <mergeCell ref="C258:V258"/>
    <mergeCell ref="C260:V260"/>
    <mergeCell ref="C32:V32"/>
    <mergeCell ref="C33:V33"/>
    <mergeCell ref="C46:V46"/>
    <mergeCell ref="C47:V47"/>
  </mergeCells>
  <pageMargins left="0.7" right="0.7" top="0.78740157499999996" bottom="0.78740157499999996" header="0.3" footer="0.3"/>
  <pageSetup paperSize="9" scale="8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I52"/>
  <sheetViews>
    <sheetView showGridLines="0" zoomScale="110" zoomScaleNormal="110" workbookViewId="0">
      <pane ySplit="1" topLeftCell="A17" activePane="bottomLeft" state="frozen"/>
      <selection pane="bottomLeft" activeCell="B38" sqref="B38"/>
    </sheetView>
  </sheetViews>
  <sheetFormatPr defaultRowHeight="12.75"/>
  <cols>
    <col min="1" max="1" width="6.140625" style="129" customWidth="1"/>
    <col min="2" max="2" width="43.28515625" style="129" customWidth="1"/>
    <col min="3" max="3" width="8.42578125" style="129" customWidth="1"/>
    <col min="4" max="4" width="6.42578125" style="129" customWidth="1"/>
    <col min="5" max="5" width="7.85546875" style="129" customWidth="1"/>
    <col min="6" max="6" width="15.7109375" style="129" customWidth="1"/>
    <col min="7" max="7" width="9.140625" style="129"/>
    <col min="8" max="8" width="17.28515625" style="129" customWidth="1"/>
    <col min="9" max="9" width="16.140625" style="129" customWidth="1"/>
    <col min="10" max="16384" width="9.140625" style="129"/>
  </cols>
  <sheetData>
    <row r="1" spans="1:9">
      <c r="A1" s="173" t="s">
        <v>397</v>
      </c>
      <c r="B1" s="173"/>
      <c r="C1" s="174" t="s">
        <v>64</v>
      </c>
      <c r="D1" s="175" t="s">
        <v>398</v>
      </c>
      <c r="E1" s="175" t="s">
        <v>399</v>
      </c>
      <c r="F1" s="175" t="s">
        <v>400</v>
      </c>
      <c r="G1" s="175" t="s">
        <v>70</v>
      </c>
      <c r="H1" s="175" t="s">
        <v>401</v>
      </c>
      <c r="I1" s="175" t="s">
        <v>1</v>
      </c>
    </row>
    <row r="2" spans="1:9" ht="15">
      <c r="A2" s="176" t="s">
        <v>169</v>
      </c>
      <c r="B2" s="176" t="s">
        <v>402</v>
      </c>
      <c r="C2" s="177" t="s">
        <v>169</v>
      </c>
      <c r="D2" s="178"/>
      <c r="E2" s="178"/>
      <c r="F2" s="178"/>
      <c r="G2" s="178"/>
      <c r="H2" s="178"/>
      <c r="I2" s="178"/>
    </row>
    <row r="3" spans="1:9" ht="30">
      <c r="A3" s="176" t="s">
        <v>169</v>
      </c>
      <c r="B3" s="176" t="s">
        <v>403</v>
      </c>
      <c r="C3" s="177" t="s">
        <v>169</v>
      </c>
      <c r="D3" s="178"/>
      <c r="E3" s="178"/>
      <c r="F3" s="178"/>
      <c r="G3" s="178"/>
      <c r="H3" s="178"/>
      <c r="I3" s="178"/>
    </row>
    <row r="4" spans="1:9" ht="45">
      <c r="A4" s="176" t="s">
        <v>169</v>
      </c>
      <c r="B4" s="176" t="s">
        <v>456</v>
      </c>
      <c r="C4" s="177" t="s">
        <v>169</v>
      </c>
      <c r="D4" s="178"/>
      <c r="E4" s="178"/>
      <c r="F4" s="178"/>
      <c r="G4" s="178"/>
      <c r="H4" s="178"/>
      <c r="I4" s="178"/>
    </row>
    <row r="5" spans="1:9">
      <c r="A5" s="181" t="s">
        <v>169</v>
      </c>
      <c r="B5" s="181" t="s">
        <v>169</v>
      </c>
      <c r="C5" s="182" t="s">
        <v>169</v>
      </c>
      <c r="D5" s="183"/>
      <c r="E5" s="183"/>
      <c r="F5" s="183"/>
      <c r="G5" s="183"/>
      <c r="H5" s="183"/>
      <c r="I5" s="183"/>
    </row>
    <row r="6" spans="1:9" ht="25.5">
      <c r="A6" s="179" t="s">
        <v>169</v>
      </c>
      <c r="B6" s="179" t="s">
        <v>413</v>
      </c>
      <c r="C6" s="180" t="s">
        <v>169</v>
      </c>
      <c r="D6" s="185"/>
      <c r="E6" s="185"/>
      <c r="F6" s="185"/>
      <c r="G6" s="185"/>
      <c r="H6" s="185"/>
      <c r="I6" s="185"/>
    </row>
    <row r="7" spans="1:9" ht="24">
      <c r="A7" s="181" t="s">
        <v>309</v>
      </c>
      <c r="B7" s="181" t="s">
        <v>414</v>
      </c>
      <c r="C7" s="182" t="s">
        <v>360</v>
      </c>
      <c r="D7" s="184">
        <v>300</v>
      </c>
      <c r="E7" s="187"/>
      <c r="F7" s="184">
        <f t="shared" ref="F7:F47" si="0">D7*E7</f>
        <v>0</v>
      </c>
      <c r="G7" s="187"/>
      <c r="H7" s="184">
        <f t="shared" ref="H7:H47" si="1">D7*G7</f>
        <v>0</v>
      </c>
      <c r="I7" s="184">
        <f t="shared" ref="I7:I47" si="2">F7+H7</f>
        <v>0</v>
      </c>
    </row>
    <row r="8" spans="1:9" ht="36">
      <c r="A8" s="181" t="s">
        <v>200</v>
      </c>
      <c r="B8" s="181" t="s">
        <v>415</v>
      </c>
      <c r="C8" s="182" t="s">
        <v>404</v>
      </c>
      <c r="D8" s="184">
        <v>230</v>
      </c>
      <c r="E8" s="187"/>
      <c r="F8" s="184">
        <f t="shared" si="0"/>
        <v>0</v>
      </c>
      <c r="G8" s="187"/>
      <c r="H8" s="184">
        <f t="shared" si="1"/>
        <v>0</v>
      </c>
      <c r="I8" s="184">
        <f t="shared" si="2"/>
        <v>0</v>
      </c>
    </row>
    <row r="9" spans="1:9" ht="24">
      <c r="A9" s="181" t="s">
        <v>83</v>
      </c>
      <c r="B9" s="181" t="s">
        <v>416</v>
      </c>
      <c r="C9" s="182" t="s">
        <v>404</v>
      </c>
      <c r="D9" s="184">
        <v>1</v>
      </c>
      <c r="E9" s="187"/>
      <c r="F9" s="184">
        <f t="shared" si="0"/>
        <v>0</v>
      </c>
      <c r="G9" s="187"/>
      <c r="H9" s="184">
        <f t="shared" si="1"/>
        <v>0</v>
      </c>
      <c r="I9" s="184">
        <f t="shared" si="2"/>
        <v>0</v>
      </c>
    </row>
    <row r="10" spans="1:9">
      <c r="A10" s="181" t="s">
        <v>201</v>
      </c>
      <c r="B10" s="181" t="s">
        <v>417</v>
      </c>
      <c r="C10" s="182" t="s">
        <v>404</v>
      </c>
      <c r="D10" s="184">
        <v>3</v>
      </c>
      <c r="E10" s="187"/>
      <c r="F10" s="184">
        <f t="shared" si="0"/>
        <v>0</v>
      </c>
      <c r="G10" s="187"/>
      <c r="H10" s="184">
        <f t="shared" si="1"/>
        <v>0</v>
      </c>
      <c r="I10" s="184">
        <f t="shared" si="2"/>
        <v>0</v>
      </c>
    </row>
    <row r="11" spans="1:9" ht="24">
      <c r="A11" s="181" t="s">
        <v>362</v>
      </c>
      <c r="B11" s="181" t="s">
        <v>418</v>
      </c>
      <c r="C11" s="182" t="s">
        <v>404</v>
      </c>
      <c r="D11" s="184">
        <v>3</v>
      </c>
      <c r="E11" s="187"/>
      <c r="F11" s="184">
        <f t="shared" si="0"/>
        <v>0</v>
      </c>
      <c r="G11" s="187"/>
      <c r="H11" s="184">
        <f t="shared" si="1"/>
        <v>0</v>
      </c>
      <c r="I11" s="184">
        <f t="shared" si="2"/>
        <v>0</v>
      </c>
    </row>
    <row r="12" spans="1:9" ht="24">
      <c r="A12" s="181" t="s">
        <v>363</v>
      </c>
      <c r="B12" s="181" t="s">
        <v>419</v>
      </c>
      <c r="C12" s="182" t="s">
        <v>404</v>
      </c>
      <c r="D12" s="184">
        <v>2</v>
      </c>
      <c r="E12" s="187"/>
      <c r="F12" s="184">
        <f t="shared" si="0"/>
        <v>0</v>
      </c>
      <c r="G12" s="187"/>
      <c r="H12" s="184">
        <f t="shared" si="1"/>
        <v>0</v>
      </c>
      <c r="I12" s="184">
        <f t="shared" si="2"/>
        <v>0</v>
      </c>
    </row>
    <row r="13" spans="1:9" ht="24">
      <c r="A13" s="181" t="s">
        <v>364</v>
      </c>
      <c r="B13" s="181" t="s">
        <v>420</v>
      </c>
      <c r="C13" s="182" t="s">
        <v>404</v>
      </c>
      <c r="D13" s="184">
        <v>4</v>
      </c>
      <c r="E13" s="187"/>
      <c r="F13" s="184">
        <f t="shared" si="0"/>
        <v>0</v>
      </c>
      <c r="G13" s="187"/>
      <c r="H13" s="184">
        <f t="shared" si="1"/>
        <v>0</v>
      </c>
      <c r="I13" s="184">
        <f t="shared" si="2"/>
        <v>0</v>
      </c>
    </row>
    <row r="14" spans="1:9">
      <c r="A14" s="181" t="s">
        <v>365</v>
      </c>
      <c r="B14" s="181" t="s">
        <v>421</v>
      </c>
      <c r="C14" s="182" t="s">
        <v>404</v>
      </c>
      <c r="D14" s="184">
        <v>6</v>
      </c>
      <c r="E14" s="187"/>
      <c r="F14" s="184">
        <f t="shared" si="0"/>
        <v>0</v>
      </c>
      <c r="G14" s="187"/>
      <c r="H14" s="184">
        <f t="shared" si="1"/>
        <v>0</v>
      </c>
      <c r="I14" s="184">
        <f t="shared" si="2"/>
        <v>0</v>
      </c>
    </row>
    <row r="15" spans="1:9">
      <c r="A15" s="181" t="s">
        <v>366</v>
      </c>
      <c r="B15" s="181" t="s">
        <v>422</v>
      </c>
      <c r="C15" s="182" t="s">
        <v>404</v>
      </c>
      <c r="D15" s="184">
        <v>60</v>
      </c>
      <c r="E15" s="187"/>
      <c r="F15" s="184">
        <f t="shared" si="0"/>
        <v>0</v>
      </c>
      <c r="G15" s="187"/>
      <c r="H15" s="184">
        <f t="shared" si="1"/>
        <v>0</v>
      </c>
      <c r="I15" s="184">
        <f t="shared" si="2"/>
        <v>0</v>
      </c>
    </row>
    <row r="16" spans="1:9">
      <c r="A16" s="181" t="s">
        <v>367</v>
      </c>
      <c r="B16" s="181" t="s">
        <v>423</v>
      </c>
      <c r="C16" s="182" t="s">
        <v>404</v>
      </c>
      <c r="D16" s="184">
        <v>85</v>
      </c>
      <c r="E16" s="187"/>
      <c r="F16" s="184">
        <f t="shared" si="0"/>
        <v>0</v>
      </c>
      <c r="G16" s="187"/>
      <c r="H16" s="184">
        <f t="shared" si="1"/>
        <v>0</v>
      </c>
      <c r="I16" s="184">
        <f t="shared" si="2"/>
        <v>0</v>
      </c>
    </row>
    <row r="17" spans="1:9">
      <c r="A17" s="181" t="s">
        <v>368</v>
      </c>
      <c r="B17" s="181" t="s">
        <v>424</v>
      </c>
      <c r="C17" s="182" t="s">
        <v>404</v>
      </c>
      <c r="D17" s="184">
        <v>45</v>
      </c>
      <c r="E17" s="187"/>
      <c r="F17" s="184">
        <f t="shared" si="0"/>
        <v>0</v>
      </c>
      <c r="G17" s="187"/>
      <c r="H17" s="184">
        <f t="shared" si="1"/>
        <v>0</v>
      </c>
      <c r="I17" s="184">
        <f t="shared" si="2"/>
        <v>0</v>
      </c>
    </row>
    <row r="18" spans="1:9">
      <c r="A18" s="181" t="s">
        <v>369</v>
      </c>
      <c r="B18" s="181" t="s">
        <v>425</v>
      </c>
      <c r="C18" s="182" t="s">
        <v>404</v>
      </c>
      <c r="D18" s="184">
        <v>3</v>
      </c>
      <c r="E18" s="187"/>
      <c r="F18" s="184">
        <f t="shared" si="0"/>
        <v>0</v>
      </c>
      <c r="G18" s="187"/>
      <c r="H18" s="184">
        <f t="shared" si="1"/>
        <v>0</v>
      </c>
      <c r="I18" s="184">
        <f t="shared" si="2"/>
        <v>0</v>
      </c>
    </row>
    <row r="19" spans="1:9" ht="24">
      <c r="A19" s="181" t="s">
        <v>370</v>
      </c>
      <c r="B19" s="181" t="s">
        <v>426</v>
      </c>
      <c r="C19" s="182" t="s">
        <v>360</v>
      </c>
      <c r="D19" s="184">
        <v>110</v>
      </c>
      <c r="E19" s="187"/>
      <c r="F19" s="184">
        <f t="shared" si="0"/>
        <v>0</v>
      </c>
      <c r="G19" s="187"/>
      <c r="H19" s="184">
        <f t="shared" si="1"/>
        <v>0</v>
      </c>
      <c r="I19" s="184">
        <f t="shared" si="2"/>
        <v>0</v>
      </c>
    </row>
    <row r="20" spans="1:9" ht="24">
      <c r="A20" s="181" t="s">
        <v>371</v>
      </c>
      <c r="B20" s="181" t="s">
        <v>427</v>
      </c>
      <c r="C20" s="182" t="s">
        <v>404</v>
      </c>
      <c r="D20" s="184">
        <v>75</v>
      </c>
      <c r="E20" s="187"/>
      <c r="F20" s="184">
        <f t="shared" si="0"/>
        <v>0</v>
      </c>
      <c r="G20" s="187"/>
      <c r="H20" s="184">
        <f t="shared" si="1"/>
        <v>0</v>
      </c>
      <c r="I20" s="184">
        <f t="shared" si="2"/>
        <v>0</v>
      </c>
    </row>
    <row r="21" spans="1:9">
      <c r="A21" s="181" t="s">
        <v>372</v>
      </c>
      <c r="B21" s="181" t="s">
        <v>428</v>
      </c>
      <c r="C21" s="182" t="s">
        <v>404</v>
      </c>
      <c r="D21" s="184">
        <v>7</v>
      </c>
      <c r="E21" s="187"/>
      <c r="F21" s="184">
        <f t="shared" si="0"/>
        <v>0</v>
      </c>
      <c r="G21" s="187"/>
      <c r="H21" s="184">
        <f t="shared" si="1"/>
        <v>0</v>
      </c>
      <c r="I21" s="184">
        <f t="shared" si="2"/>
        <v>0</v>
      </c>
    </row>
    <row r="22" spans="1:9" ht="24">
      <c r="A22" s="181" t="s">
        <v>358</v>
      </c>
      <c r="B22" s="181" t="s">
        <v>429</v>
      </c>
      <c r="C22" s="182" t="s">
        <v>404</v>
      </c>
      <c r="D22" s="184">
        <v>14</v>
      </c>
      <c r="E22" s="187"/>
      <c r="F22" s="184">
        <f t="shared" si="0"/>
        <v>0</v>
      </c>
      <c r="G22" s="187"/>
      <c r="H22" s="184">
        <f t="shared" si="1"/>
        <v>0</v>
      </c>
      <c r="I22" s="184">
        <f t="shared" si="2"/>
        <v>0</v>
      </c>
    </row>
    <row r="23" spans="1:9">
      <c r="A23" s="181" t="s">
        <v>373</v>
      </c>
      <c r="B23" s="181" t="s">
        <v>430</v>
      </c>
      <c r="C23" s="182" t="s">
        <v>404</v>
      </c>
      <c r="D23" s="184">
        <v>150</v>
      </c>
      <c r="E23" s="187"/>
      <c r="F23" s="184">
        <f t="shared" si="0"/>
        <v>0</v>
      </c>
      <c r="G23" s="187"/>
      <c r="H23" s="184">
        <f t="shared" si="1"/>
        <v>0</v>
      </c>
      <c r="I23" s="184">
        <f t="shared" si="2"/>
        <v>0</v>
      </c>
    </row>
    <row r="24" spans="1:9">
      <c r="A24" s="181" t="s">
        <v>374</v>
      </c>
      <c r="B24" s="181" t="s">
        <v>431</v>
      </c>
      <c r="C24" s="182" t="s">
        <v>404</v>
      </c>
      <c r="D24" s="184">
        <v>7</v>
      </c>
      <c r="E24" s="187"/>
      <c r="F24" s="184">
        <f t="shared" si="0"/>
        <v>0</v>
      </c>
      <c r="G24" s="187"/>
      <c r="H24" s="184">
        <f t="shared" si="1"/>
        <v>0</v>
      </c>
      <c r="I24" s="184">
        <f t="shared" si="2"/>
        <v>0</v>
      </c>
    </row>
    <row r="25" spans="1:9">
      <c r="A25" s="181" t="s">
        <v>375</v>
      </c>
      <c r="B25" s="181" t="s">
        <v>432</v>
      </c>
      <c r="C25" s="182" t="s">
        <v>404</v>
      </c>
      <c r="D25" s="184">
        <v>4</v>
      </c>
      <c r="E25" s="187"/>
      <c r="F25" s="184">
        <f t="shared" si="0"/>
        <v>0</v>
      </c>
      <c r="G25" s="187"/>
      <c r="H25" s="184">
        <f t="shared" si="1"/>
        <v>0</v>
      </c>
      <c r="I25" s="184">
        <f t="shared" si="2"/>
        <v>0</v>
      </c>
    </row>
    <row r="26" spans="1:9">
      <c r="A26" s="181" t="s">
        <v>376</v>
      </c>
      <c r="B26" s="181" t="s">
        <v>433</v>
      </c>
      <c r="C26" s="182" t="s">
        <v>360</v>
      </c>
      <c r="D26" s="184">
        <v>120</v>
      </c>
      <c r="E26" s="187"/>
      <c r="F26" s="184">
        <f t="shared" si="0"/>
        <v>0</v>
      </c>
      <c r="G26" s="187"/>
      <c r="H26" s="184">
        <f t="shared" si="1"/>
        <v>0</v>
      </c>
      <c r="I26" s="184">
        <f t="shared" si="2"/>
        <v>0</v>
      </c>
    </row>
    <row r="27" spans="1:9">
      <c r="A27" s="181" t="s">
        <v>377</v>
      </c>
      <c r="B27" s="181" t="s">
        <v>434</v>
      </c>
      <c r="C27" s="182" t="s">
        <v>360</v>
      </c>
      <c r="D27" s="184">
        <v>65</v>
      </c>
      <c r="E27" s="187"/>
      <c r="F27" s="184">
        <f t="shared" si="0"/>
        <v>0</v>
      </c>
      <c r="G27" s="187"/>
      <c r="H27" s="184">
        <f t="shared" si="1"/>
        <v>0</v>
      </c>
      <c r="I27" s="184">
        <f t="shared" si="2"/>
        <v>0</v>
      </c>
    </row>
    <row r="28" spans="1:9" ht="24">
      <c r="A28" s="181" t="s">
        <v>378</v>
      </c>
      <c r="B28" s="181" t="s">
        <v>435</v>
      </c>
      <c r="C28" s="182" t="s">
        <v>404</v>
      </c>
      <c r="D28" s="184">
        <v>14</v>
      </c>
      <c r="E28" s="187"/>
      <c r="F28" s="184">
        <f t="shared" si="0"/>
        <v>0</v>
      </c>
      <c r="G28" s="187"/>
      <c r="H28" s="184">
        <f t="shared" si="1"/>
        <v>0</v>
      </c>
      <c r="I28" s="184">
        <f t="shared" si="2"/>
        <v>0</v>
      </c>
    </row>
    <row r="29" spans="1:9">
      <c r="A29" s="181" t="s">
        <v>379</v>
      </c>
      <c r="B29" s="181" t="s">
        <v>436</v>
      </c>
      <c r="C29" s="182" t="s">
        <v>404</v>
      </c>
      <c r="D29" s="184">
        <v>25</v>
      </c>
      <c r="E29" s="187"/>
      <c r="F29" s="184">
        <f t="shared" si="0"/>
        <v>0</v>
      </c>
      <c r="G29" s="187"/>
      <c r="H29" s="184">
        <f t="shared" si="1"/>
        <v>0</v>
      </c>
      <c r="I29" s="184">
        <f t="shared" si="2"/>
        <v>0</v>
      </c>
    </row>
    <row r="30" spans="1:9" ht="48">
      <c r="A30" s="181" t="s">
        <v>380</v>
      </c>
      <c r="B30" s="181" t="s">
        <v>437</v>
      </c>
      <c r="C30" s="182" t="s">
        <v>405</v>
      </c>
      <c r="D30" s="184">
        <v>1</v>
      </c>
      <c r="E30" s="187"/>
      <c r="F30" s="184">
        <f t="shared" si="0"/>
        <v>0</v>
      </c>
      <c r="G30" s="187"/>
      <c r="H30" s="184">
        <f t="shared" si="1"/>
        <v>0</v>
      </c>
      <c r="I30" s="184">
        <f t="shared" si="2"/>
        <v>0</v>
      </c>
    </row>
    <row r="31" spans="1:9" ht="24">
      <c r="A31" s="181" t="s">
        <v>381</v>
      </c>
      <c r="B31" s="181" t="s">
        <v>438</v>
      </c>
      <c r="C31" s="182" t="s">
        <v>404</v>
      </c>
      <c r="D31" s="184">
        <v>7</v>
      </c>
      <c r="E31" s="187"/>
      <c r="F31" s="184">
        <f t="shared" si="0"/>
        <v>0</v>
      </c>
      <c r="G31" s="187"/>
      <c r="H31" s="184">
        <f t="shared" si="1"/>
        <v>0</v>
      </c>
      <c r="I31" s="184">
        <f t="shared" si="2"/>
        <v>0</v>
      </c>
    </row>
    <row r="32" spans="1:9">
      <c r="A32" s="181" t="s">
        <v>382</v>
      </c>
      <c r="B32" s="181" t="s">
        <v>439</v>
      </c>
      <c r="C32" s="182" t="s">
        <v>407</v>
      </c>
      <c r="D32" s="184">
        <v>2</v>
      </c>
      <c r="E32" s="187"/>
      <c r="F32" s="184">
        <f t="shared" si="0"/>
        <v>0</v>
      </c>
      <c r="G32" s="187"/>
      <c r="H32" s="184">
        <f t="shared" si="1"/>
        <v>0</v>
      </c>
      <c r="I32" s="184">
        <f t="shared" si="2"/>
        <v>0</v>
      </c>
    </row>
    <row r="33" spans="1:9">
      <c r="A33" s="181" t="s">
        <v>383</v>
      </c>
      <c r="B33" s="181" t="s">
        <v>440</v>
      </c>
      <c r="C33" s="182" t="s">
        <v>404</v>
      </c>
      <c r="D33" s="184">
        <v>7</v>
      </c>
      <c r="E33" s="187"/>
      <c r="F33" s="184">
        <f t="shared" si="0"/>
        <v>0</v>
      </c>
      <c r="G33" s="187"/>
      <c r="H33" s="184">
        <f t="shared" si="1"/>
        <v>0</v>
      </c>
      <c r="I33" s="184">
        <f t="shared" si="2"/>
        <v>0</v>
      </c>
    </row>
    <row r="34" spans="1:9">
      <c r="A34" s="181" t="s">
        <v>384</v>
      </c>
      <c r="B34" s="181" t="s">
        <v>441</v>
      </c>
      <c r="C34" s="182" t="s">
        <v>408</v>
      </c>
      <c r="D34" s="184">
        <v>20</v>
      </c>
      <c r="E34" s="265">
        <v>0</v>
      </c>
      <c r="F34" s="184">
        <f t="shared" si="0"/>
        <v>0</v>
      </c>
      <c r="G34" s="187"/>
      <c r="H34" s="184">
        <f t="shared" si="1"/>
        <v>0</v>
      </c>
      <c r="I34" s="184">
        <f t="shared" si="2"/>
        <v>0</v>
      </c>
    </row>
    <row r="35" spans="1:9">
      <c r="A35" s="181" t="s">
        <v>385</v>
      </c>
      <c r="B35" s="181" t="s">
        <v>442</v>
      </c>
      <c r="C35" s="182" t="s">
        <v>408</v>
      </c>
      <c r="D35" s="184">
        <v>20</v>
      </c>
      <c r="E35" s="187"/>
      <c r="F35" s="184">
        <f t="shared" si="0"/>
        <v>0</v>
      </c>
      <c r="G35" s="187"/>
      <c r="H35" s="184">
        <f t="shared" si="1"/>
        <v>0</v>
      </c>
      <c r="I35" s="184">
        <f t="shared" si="2"/>
        <v>0</v>
      </c>
    </row>
    <row r="36" spans="1:9">
      <c r="A36" s="181" t="s">
        <v>386</v>
      </c>
      <c r="B36" s="181" t="s">
        <v>443</v>
      </c>
      <c r="C36" s="182" t="s">
        <v>408</v>
      </c>
      <c r="D36" s="184">
        <v>80</v>
      </c>
      <c r="E36" s="265">
        <v>0</v>
      </c>
      <c r="F36" s="184">
        <f t="shared" si="0"/>
        <v>0</v>
      </c>
      <c r="G36" s="187"/>
      <c r="H36" s="184">
        <f t="shared" si="1"/>
        <v>0</v>
      </c>
      <c r="I36" s="184">
        <f t="shared" si="2"/>
        <v>0</v>
      </c>
    </row>
    <row r="37" spans="1:9">
      <c r="A37" s="181" t="s">
        <v>387</v>
      </c>
      <c r="B37" s="181" t="s">
        <v>444</v>
      </c>
      <c r="C37" s="182" t="s">
        <v>408</v>
      </c>
      <c r="D37" s="184">
        <v>80</v>
      </c>
      <c r="E37" s="265">
        <v>0</v>
      </c>
      <c r="F37" s="184">
        <f t="shared" si="0"/>
        <v>0</v>
      </c>
      <c r="G37" s="187"/>
      <c r="H37" s="184">
        <f t="shared" si="1"/>
        <v>0</v>
      </c>
      <c r="I37" s="184">
        <f t="shared" si="2"/>
        <v>0</v>
      </c>
    </row>
    <row r="38" spans="1:9" ht="24">
      <c r="A38" s="181" t="s">
        <v>361</v>
      </c>
      <c r="B38" s="181" t="s">
        <v>445</v>
      </c>
      <c r="C38" s="182" t="s">
        <v>360</v>
      </c>
      <c r="D38" s="184">
        <v>100</v>
      </c>
      <c r="E38" s="265">
        <v>0</v>
      </c>
      <c r="F38" s="184">
        <f t="shared" si="0"/>
        <v>0</v>
      </c>
      <c r="G38" s="187"/>
      <c r="H38" s="184">
        <f t="shared" si="1"/>
        <v>0</v>
      </c>
      <c r="I38" s="184">
        <f t="shared" si="2"/>
        <v>0</v>
      </c>
    </row>
    <row r="39" spans="1:9">
      <c r="A39" s="181" t="s">
        <v>388</v>
      </c>
      <c r="B39" s="181" t="s">
        <v>446</v>
      </c>
      <c r="C39" s="182" t="s">
        <v>360</v>
      </c>
      <c r="D39" s="184">
        <v>100</v>
      </c>
      <c r="E39" s="265">
        <v>0</v>
      </c>
      <c r="F39" s="184">
        <f t="shared" si="0"/>
        <v>0</v>
      </c>
      <c r="G39" s="187"/>
      <c r="H39" s="184">
        <f t="shared" si="1"/>
        <v>0</v>
      </c>
      <c r="I39" s="184">
        <f t="shared" si="2"/>
        <v>0</v>
      </c>
    </row>
    <row r="40" spans="1:9">
      <c r="A40" s="181" t="s">
        <v>389</v>
      </c>
      <c r="B40" s="181" t="s">
        <v>447</v>
      </c>
      <c r="C40" s="182" t="s">
        <v>406</v>
      </c>
      <c r="D40" s="184">
        <v>60</v>
      </c>
      <c r="E40" s="265">
        <v>0</v>
      </c>
      <c r="F40" s="184">
        <f t="shared" si="0"/>
        <v>0</v>
      </c>
      <c r="G40" s="187"/>
      <c r="H40" s="184">
        <f t="shared" si="1"/>
        <v>0</v>
      </c>
      <c r="I40" s="184">
        <f t="shared" si="2"/>
        <v>0</v>
      </c>
    </row>
    <row r="41" spans="1:9" ht="24">
      <c r="A41" s="181" t="s">
        <v>390</v>
      </c>
      <c r="B41" s="181" t="s">
        <v>410</v>
      </c>
      <c r="C41" s="182" t="s">
        <v>405</v>
      </c>
      <c r="D41" s="184">
        <v>1</v>
      </c>
      <c r="E41" s="187"/>
      <c r="F41" s="184">
        <f t="shared" si="0"/>
        <v>0</v>
      </c>
      <c r="G41" s="265">
        <v>0</v>
      </c>
      <c r="H41" s="184">
        <f t="shared" si="1"/>
        <v>0</v>
      </c>
      <c r="I41" s="184">
        <f t="shared" si="2"/>
        <v>0</v>
      </c>
    </row>
    <row r="42" spans="1:9" ht="24">
      <c r="A42" s="181" t="s">
        <v>391</v>
      </c>
      <c r="B42" s="181" t="s">
        <v>448</v>
      </c>
      <c r="C42" s="182" t="s">
        <v>406</v>
      </c>
      <c r="D42" s="184">
        <v>10</v>
      </c>
      <c r="E42" s="265">
        <v>0</v>
      </c>
      <c r="F42" s="184">
        <f t="shared" si="0"/>
        <v>0</v>
      </c>
      <c r="G42" s="187"/>
      <c r="H42" s="184">
        <f t="shared" si="1"/>
        <v>0</v>
      </c>
      <c r="I42" s="184">
        <f t="shared" si="2"/>
        <v>0</v>
      </c>
    </row>
    <row r="43" spans="1:9">
      <c r="A43" s="181" t="s">
        <v>392</v>
      </c>
      <c r="B43" s="181" t="s">
        <v>449</v>
      </c>
      <c r="C43" s="182" t="s">
        <v>405</v>
      </c>
      <c r="D43" s="184">
        <v>1</v>
      </c>
      <c r="E43" s="187"/>
      <c r="F43" s="184">
        <f t="shared" si="0"/>
        <v>0</v>
      </c>
      <c r="G43" s="187"/>
      <c r="H43" s="184">
        <f t="shared" si="1"/>
        <v>0</v>
      </c>
      <c r="I43" s="184">
        <f t="shared" si="2"/>
        <v>0</v>
      </c>
    </row>
    <row r="44" spans="1:9">
      <c r="A44" s="181" t="s">
        <v>393</v>
      </c>
      <c r="B44" s="181" t="s">
        <v>409</v>
      </c>
      <c r="C44" s="182" t="s">
        <v>405</v>
      </c>
      <c r="D44" s="184">
        <v>1</v>
      </c>
      <c r="E44" s="265">
        <v>0</v>
      </c>
      <c r="F44" s="184">
        <f t="shared" si="0"/>
        <v>0</v>
      </c>
      <c r="G44" s="187"/>
      <c r="H44" s="184">
        <f t="shared" si="1"/>
        <v>0</v>
      </c>
      <c r="I44" s="184">
        <f t="shared" si="2"/>
        <v>0</v>
      </c>
    </row>
    <row r="45" spans="1:9">
      <c r="A45" s="181" t="s">
        <v>394</v>
      </c>
      <c r="B45" s="181" t="s">
        <v>411</v>
      </c>
      <c r="C45" s="182" t="s">
        <v>405</v>
      </c>
      <c r="D45" s="184">
        <v>1</v>
      </c>
      <c r="E45" s="187"/>
      <c r="F45" s="184">
        <f t="shared" si="0"/>
        <v>0</v>
      </c>
      <c r="G45" s="265">
        <v>0</v>
      </c>
      <c r="H45" s="184">
        <f t="shared" si="1"/>
        <v>0</v>
      </c>
      <c r="I45" s="184">
        <f t="shared" si="2"/>
        <v>0</v>
      </c>
    </row>
    <row r="46" spans="1:9">
      <c r="A46" s="181" t="s">
        <v>395</v>
      </c>
      <c r="B46" s="181" t="s">
        <v>450</v>
      </c>
      <c r="C46" s="182" t="s">
        <v>405</v>
      </c>
      <c r="D46" s="184">
        <v>1</v>
      </c>
      <c r="E46" s="187"/>
      <c r="F46" s="184">
        <f>D46*E46</f>
        <v>0</v>
      </c>
      <c r="G46" s="265">
        <v>0</v>
      </c>
      <c r="H46" s="184">
        <f>D46*G46</f>
        <v>0</v>
      </c>
      <c r="I46" s="184">
        <f>F46+H46</f>
        <v>0</v>
      </c>
    </row>
    <row r="47" spans="1:9">
      <c r="A47" s="181" t="s">
        <v>396</v>
      </c>
      <c r="B47" s="181" t="s">
        <v>412</v>
      </c>
      <c r="C47" s="182" t="s">
        <v>405</v>
      </c>
      <c r="D47" s="184">
        <v>1</v>
      </c>
      <c r="E47" s="187"/>
      <c r="F47" s="184">
        <f t="shared" si="0"/>
        <v>0</v>
      </c>
      <c r="G47" s="265">
        <v>0</v>
      </c>
      <c r="H47" s="184">
        <f t="shared" si="1"/>
        <v>0</v>
      </c>
      <c r="I47" s="184">
        <f t="shared" si="2"/>
        <v>0</v>
      </c>
    </row>
    <row r="48" spans="1:9" ht="25.5">
      <c r="A48" s="179" t="s">
        <v>169</v>
      </c>
      <c r="B48" s="179" t="s">
        <v>451</v>
      </c>
      <c r="C48" s="180" t="s">
        <v>169</v>
      </c>
      <c r="D48" s="185"/>
      <c r="E48" s="185"/>
      <c r="F48" s="185">
        <f>SUM(F7:F47)</f>
        <v>0</v>
      </c>
      <c r="G48" s="185"/>
      <c r="H48" s="185">
        <f>SUM(H7:H47)</f>
        <v>0</v>
      </c>
      <c r="I48" s="185">
        <f>SUM(I7:I47)</f>
        <v>0</v>
      </c>
    </row>
    <row r="49" spans="1:9">
      <c r="A49" s="181" t="s">
        <v>169</v>
      </c>
      <c r="B49" s="181" t="s">
        <v>169</v>
      </c>
      <c r="C49" s="182" t="s">
        <v>169</v>
      </c>
      <c r="D49" s="183"/>
      <c r="E49" s="183"/>
      <c r="F49" s="183"/>
      <c r="G49" s="183"/>
      <c r="H49" s="183"/>
      <c r="I49" s="183"/>
    </row>
    <row r="50" spans="1:9" ht="30">
      <c r="A50" s="176" t="s">
        <v>169</v>
      </c>
      <c r="B50" s="176" t="s">
        <v>452</v>
      </c>
      <c r="C50" s="177" t="s">
        <v>169</v>
      </c>
      <c r="D50" s="178"/>
      <c r="E50" s="178"/>
      <c r="F50" s="186">
        <f>F48</f>
        <v>0</v>
      </c>
      <c r="G50" s="186"/>
      <c r="H50" s="186">
        <f>H48</f>
        <v>0</v>
      </c>
      <c r="I50" s="186">
        <f>I48</f>
        <v>0</v>
      </c>
    </row>
    <row r="51" spans="1:9">
      <c r="A51" s="181" t="s">
        <v>169</v>
      </c>
      <c r="B51" s="181"/>
      <c r="C51" s="182"/>
      <c r="D51" s="184"/>
      <c r="E51" s="184"/>
      <c r="F51" s="184"/>
      <c r="G51" s="184"/>
      <c r="H51" s="184"/>
      <c r="I51" s="184"/>
    </row>
    <row r="52" spans="1:9" ht="15">
      <c r="A52" s="176"/>
      <c r="B52" s="176" t="s">
        <v>453</v>
      </c>
      <c r="C52" s="177"/>
      <c r="D52" s="178"/>
      <c r="E52" s="178"/>
      <c r="F52" s="186"/>
      <c r="G52" s="186"/>
      <c r="H52" s="186"/>
      <c r="I52" s="186">
        <f>I50/100*21</f>
        <v>0</v>
      </c>
    </row>
  </sheetData>
  <sheetProtection password="C71F" sheet="1" objects="1" scenarios="1"/>
  <pageMargins left="0.7" right="0.7" top="0.78740157499999996" bottom="0.78740157499999996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61" t="s">
        <v>5</v>
      </c>
      <c r="B1" s="261"/>
      <c r="C1" s="262"/>
      <c r="D1" s="261"/>
      <c r="E1" s="261"/>
      <c r="F1" s="261"/>
      <c r="G1" s="261"/>
    </row>
    <row r="2" spans="1:7" ht="24.95" customHeight="1">
      <c r="A2" s="66" t="s">
        <v>30</v>
      </c>
      <c r="B2" s="65"/>
      <c r="C2" s="263"/>
      <c r="D2" s="263"/>
      <c r="E2" s="263"/>
      <c r="F2" s="263"/>
      <c r="G2" s="264"/>
    </row>
    <row r="3" spans="1:7" ht="24.95" hidden="1" customHeight="1">
      <c r="A3" s="66" t="s">
        <v>6</v>
      </c>
      <c r="B3" s="65"/>
      <c r="C3" s="263"/>
      <c r="D3" s="263"/>
      <c r="E3" s="263"/>
      <c r="F3" s="263"/>
      <c r="G3" s="264"/>
    </row>
    <row r="4" spans="1:7" ht="24.95" hidden="1" customHeight="1">
      <c r="A4" s="66" t="s">
        <v>7</v>
      </c>
      <c r="B4" s="65"/>
      <c r="C4" s="263"/>
      <c r="D4" s="263"/>
      <c r="E4" s="263"/>
      <c r="F4" s="263"/>
      <c r="G4" s="26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44</vt:i4>
      </vt:variant>
    </vt:vector>
  </HeadingPairs>
  <TitlesOfParts>
    <vt:vector size="49" baseType="lpstr">
      <vt:lpstr>Pokyny pro vyplnění</vt:lpstr>
      <vt:lpstr>Rekapitulace</vt:lpstr>
      <vt:lpstr>D.1.1</vt:lpstr>
      <vt:lpstr>D.1.4g)</vt:lpstr>
      <vt:lpstr>VzorPolozky</vt:lpstr>
      <vt:lpstr>Rekapitulace!CelkemDPHVypocet</vt:lpstr>
      <vt:lpstr>CenaCelkem</vt:lpstr>
      <vt:lpstr>CenaCelkemBezDPH</vt:lpstr>
      <vt:lpstr>Rekapitulace!CenaCelkemVypocet</vt:lpstr>
      <vt:lpstr>cisloobjektu</vt:lpstr>
      <vt:lpstr>CisloStavebnihoRozpoctu</vt:lpstr>
      <vt:lpstr>dadresa</vt:lpstr>
      <vt:lpstr>Rekapitulace!DIČ</vt:lpstr>
      <vt:lpstr>dmisto</vt:lpstr>
      <vt:lpstr>DPHSni</vt:lpstr>
      <vt:lpstr>DPHZakl</vt:lpstr>
      <vt:lpstr>Rekapitulace!dpsc</vt:lpstr>
      <vt:lpstr>Rekapitulace!IČO</vt:lpstr>
      <vt:lpstr>Mena</vt:lpstr>
      <vt:lpstr>MistoStavby</vt:lpstr>
      <vt:lpstr>nazevobjektu</vt:lpstr>
      <vt:lpstr>Rekapitulace!NazevStavby</vt:lpstr>
      <vt:lpstr>NazevStavebnihoRozpoctu</vt:lpstr>
      <vt:lpstr>oadresa</vt:lpstr>
      <vt:lpstr>Rekapitulace!Objednatel</vt:lpstr>
      <vt:lpstr>Rekapitulace!Objekt</vt:lpstr>
      <vt:lpstr>D.1.1!Oblast_tisku</vt:lpstr>
      <vt:lpstr>'D.1.4g)'!Oblast_tisku</vt:lpstr>
      <vt:lpstr>Rekapitulace!Oblast_tisku</vt:lpstr>
      <vt:lpstr>Rekapitulace!odic</vt:lpstr>
      <vt:lpstr>Rekapitulace!oico</vt:lpstr>
      <vt:lpstr>Rekapitulace!omisto</vt:lpstr>
      <vt:lpstr>Rekapitulace!onazev</vt:lpstr>
      <vt:lpstr>Rekapitulace!opsc</vt:lpstr>
      <vt:lpstr>padresa</vt:lpstr>
      <vt:lpstr>pdic</vt:lpstr>
      <vt:lpstr>pico</vt:lpstr>
      <vt:lpstr>pmisto</vt:lpstr>
      <vt:lpstr>PoptavkaID</vt:lpstr>
      <vt:lpstr>pPSC</vt:lpstr>
      <vt:lpstr>Projektant</vt:lpstr>
      <vt:lpstr>Rekapitulace!SazbaDPH1</vt:lpstr>
      <vt:lpstr>Rekapitulace!SazbaDPH2</vt:lpstr>
      <vt:lpstr>Vypracoval</vt:lpstr>
      <vt:lpstr>ZakladDPHSni</vt:lpstr>
      <vt:lpstr>Rekapitulace!ZakladDPHSniVypocet</vt:lpstr>
      <vt:lpstr>ZakladDPHZakl</vt:lpstr>
      <vt:lpstr>Rekapitulace!ZakladDPHZaklVypocet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Moták</dc:creator>
  <cp:lastModifiedBy>Goláňová Jana, Ing.</cp:lastModifiedBy>
  <cp:lastPrinted>2017-02-19T16:26:20Z</cp:lastPrinted>
  <dcterms:created xsi:type="dcterms:W3CDTF">2009-04-08T07:15:50Z</dcterms:created>
  <dcterms:modified xsi:type="dcterms:W3CDTF">2018-06-20T13:18:19Z</dcterms:modified>
</cp:coreProperties>
</file>